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WM Division\Financial\Budget\2019-2020 budget\2020 Budget planning\"/>
    </mc:Choice>
  </mc:AlternateContent>
  <xr:revisionPtr revIDLastSave="0" documentId="13_ncr:1_{92BA96D5-D147-4539-81F3-EC08A2433289}" xr6:coauthVersionLast="36" xr6:coauthVersionMax="36" xr10:uidLastSave="{00000000-0000-0000-0000-000000000000}"/>
  <bookViews>
    <workbookView xWindow="0" yWindow="0" windowWidth="28800" windowHeight="12270" xr2:uid="{8929B10F-1E9D-4A51-83C6-54B9099D60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D41" i="1" l="1"/>
  <c r="D40" i="1"/>
  <c r="D39" i="1"/>
  <c r="D38" i="1"/>
  <c r="E35" i="1"/>
  <c r="G26" i="1"/>
  <c r="I25" i="1"/>
  <c r="J24" i="1"/>
  <c r="J25" i="1" s="1"/>
  <c r="H22" i="1"/>
  <c r="H23" i="1" s="1"/>
  <c r="F20" i="1"/>
  <c r="G20" i="1" s="1"/>
  <c r="K18" i="1"/>
  <c r="K14" i="1"/>
  <c r="H10" i="1"/>
  <c r="J8" i="1"/>
  <c r="H6" i="1"/>
  <c r="F35" i="1" l="1"/>
  <c r="H20" i="1"/>
  <c r="I20" i="1" s="1"/>
  <c r="G35" i="1"/>
  <c r="I22" i="1"/>
  <c r="I23" i="1" s="1"/>
  <c r="H35" i="1" l="1"/>
  <c r="J20" i="1"/>
  <c r="I35" i="1"/>
  <c r="K20" i="1" l="1"/>
  <c r="K35" i="1" s="1"/>
  <c r="J35" i="1"/>
  <c r="D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tc={9A58C58C-682B-496F-A81F-5B545587742C}</author>
  </authors>
  <commentList>
    <comment ref="B20" authorId="0" shapeId="0" xr:uid="{F6EA18A3-B680-46F6-9755-270B139FE99B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"facility installation" deleted from name per discussion with City 7.24.19</t>
        </r>
      </text>
    </comment>
  </commentList>
</comments>
</file>

<file path=xl/sharedStrings.xml><?xml version="1.0" encoding="utf-8"?>
<sst xmlns="http://schemas.openxmlformats.org/spreadsheetml/2006/main" count="73" uniqueCount="63">
  <si>
    <t>2020 - 2026 SWM CIP Update</t>
  </si>
  <si>
    <t>Project No.</t>
  </si>
  <si>
    <t>Project Name</t>
  </si>
  <si>
    <t>Priority Score</t>
  </si>
  <si>
    <t>Estimated Cost 2020-2026</t>
  </si>
  <si>
    <t>Future Years</t>
  </si>
  <si>
    <t>CIP Projects</t>
  </si>
  <si>
    <t>40</t>
  </si>
  <si>
    <t>Stormwater Contribution to City of Federal Way Public Works Complex</t>
  </si>
  <si>
    <t xml:space="preserve">No outside funding assumed.   </t>
  </si>
  <si>
    <t>3</t>
  </si>
  <si>
    <t>Cold Creek Culvert Replacements and Channel Stabilization</t>
  </si>
  <si>
    <t>Assumption: Potential for funding for the construction component of this project to improve fish passage</t>
  </si>
  <si>
    <t>16</t>
  </si>
  <si>
    <t>S 356th Street Culvert Replacement</t>
  </si>
  <si>
    <t>7</t>
  </si>
  <si>
    <t>Redondo Creek Culvert Replacement at 16th Ave S</t>
  </si>
  <si>
    <t>No outside funding assumed.</t>
  </si>
  <si>
    <t>43</t>
  </si>
  <si>
    <t>Outfall 256 Erosion Prevention Project</t>
  </si>
  <si>
    <t>NA</t>
  </si>
  <si>
    <t>31</t>
  </si>
  <si>
    <t>South 359th Street Culvert Replacement</t>
  </si>
  <si>
    <t>36</t>
  </si>
  <si>
    <t>Hylebos Basin Land Acquisition</t>
  </si>
  <si>
    <t>Project dependent on Forterra/SWC efforts</t>
  </si>
  <si>
    <t>significant grant funding included in assumed costs for this project i.e. $1M</t>
  </si>
  <si>
    <t>37</t>
  </si>
  <si>
    <t>West Hylebos Educational Center Site Improvement</t>
  </si>
  <si>
    <t>No outside funding assumed. Project approval dependent on full CIP funding of 2021-2027 Rate.</t>
  </si>
  <si>
    <t>41</t>
  </si>
  <si>
    <t>Citywide Water Quality Monitoring</t>
  </si>
  <si>
    <t>38</t>
  </si>
  <si>
    <t>North Fork West Hylebos Trail</t>
  </si>
  <si>
    <t>Expected grant funding for 50% project costs. Project approval dependent on full CIP funding of 2021-2027 Rate.</t>
  </si>
  <si>
    <t>39</t>
  </si>
  <si>
    <t>West Hylebos Watershed Trail</t>
  </si>
  <si>
    <t>15</t>
  </si>
  <si>
    <t>Hidden Pond on Kim's Property</t>
  </si>
  <si>
    <t>No outside funding. Project approval dependent on full CIP funding of 2021-2027 Rate.</t>
  </si>
  <si>
    <t>9</t>
  </si>
  <si>
    <t>33rd Pl S Drainage Improvements</t>
  </si>
  <si>
    <t>Not funded. Continue to observe problem</t>
  </si>
  <si>
    <t>No outside funding.</t>
  </si>
  <si>
    <t>28</t>
  </si>
  <si>
    <t>324th and 99 Drainage Improvements</t>
  </si>
  <si>
    <t>32</t>
  </si>
  <si>
    <t>Upsize Pipes at SW Campus Dr. West of 9th Ave SW</t>
  </si>
  <si>
    <t>Total for CIP Projects</t>
  </si>
  <si>
    <t>Ongoing / Preservation Programs</t>
  </si>
  <si>
    <t>25</t>
  </si>
  <si>
    <t>Catch Basin Repair</t>
  </si>
  <si>
    <t>Mandatory</t>
  </si>
  <si>
    <t>27</t>
  </si>
  <si>
    <t>Pipe Repair</t>
  </si>
  <si>
    <t>35</t>
  </si>
  <si>
    <t>Annual CCTV Inspection and Assessment</t>
  </si>
  <si>
    <t>42</t>
  </si>
  <si>
    <t>Annual Cost of SWM Support to City's Transportation Improvement Program</t>
  </si>
  <si>
    <t>1</t>
  </si>
  <si>
    <t>Neighborhood Drainage Improvements</t>
  </si>
  <si>
    <t>Optional</t>
  </si>
  <si>
    <t xml:space="preserve">           Attachment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</si>
</sst>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i/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49" fontId="0" fillId="0" borderId="9" xfId="0" applyNumberFormat="1" applyBorder="1" applyAlignment="1">
      <alignment horizontal="center" vertical="top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0" fillId="0" borderId="11" xfId="1" applyNumberFormat="1" applyFont="1" applyFill="1" applyBorder="1" applyAlignment="1">
      <alignment vertical="top" wrapText="1"/>
    </xf>
    <xf numFmtId="164" fontId="0" fillId="0" borderId="10" xfId="1" applyNumberFormat="1" applyFont="1" applyBorder="1" applyAlignment="1">
      <alignment vertical="top" wrapText="1"/>
    </xf>
    <xf numFmtId="164" fontId="0" fillId="0" borderId="12" xfId="1" applyNumberFormat="1" applyFont="1" applyBorder="1" applyAlignment="1">
      <alignment vertical="top" wrapText="1"/>
    </xf>
    <xf numFmtId="164" fontId="0" fillId="0" borderId="8" xfId="1" applyNumberFormat="1" applyFont="1" applyBorder="1" applyAlignment="1">
      <alignment vertical="top" wrapText="1"/>
    </xf>
    <xf numFmtId="49" fontId="0" fillId="3" borderId="9" xfId="0" applyNumberFormat="1" applyFill="1" applyBorder="1" applyAlignment="1">
      <alignment horizontal="center" vertical="top"/>
    </xf>
    <xf numFmtId="0" fontId="8" fillId="3" borderId="10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horizontal="center" vertical="center" wrapText="1"/>
    </xf>
    <xf numFmtId="164" fontId="0" fillId="3" borderId="11" xfId="1" applyNumberFormat="1" applyFont="1" applyFill="1" applyBorder="1" applyAlignment="1">
      <alignment vertical="top" wrapText="1"/>
    </xf>
    <xf numFmtId="164" fontId="9" fillId="3" borderId="10" xfId="1" applyNumberFormat="1" applyFont="1" applyFill="1" applyBorder="1" applyAlignment="1">
      <alignment vertical="top" wrapText="1"/>
    </xf>
    <xf numFmtId="164" fontId="0" fillId="3" borderId="10" xfId="1" applyNumberFormat="1" applyFont="1" applyFill="1" applyBorder="1" applyAlignment="1">
      <alignment vertical="top" wrapText="1"/>
    </xf>
    <xf numFmtId="164" fontId="0" fillId="3" borderId="12" xfId="1" applyNumberFormat="1" applyFont="1" applyFill="1" applyBorder="1" applyAlignment="1">
      <alignment vertical="top" wrapText="1"/>
    </xf>
    <xf numFmtId="49" fontId="0" fillId="0" borderId="13" xfId="0" applyNumberFormat="1" applyBorder="1" applyAlignment="1">
      <alignment horizontal="center" vertical="top"/>
    </xf>
    <xf numFmtId="164" fontId="0" fillId="0" borderId="14" xfId="1" applyNumberFormat="1" applyFont="1" applyBorder="1" applyAlignment="1">
      <alignment vertical="top" wrapText="1"/>
    </xf>
    <xf numFmtId="164" fontId="0" fillId="0" borderId="15" xfId="1" applyNumberFormat="1" applyFont="1" applyBorder="1" applyAlignment="1">
      <alignment vertical="top" wrapText="1"/>
    </xf>
    <xf numFmtId="164" fontId="0" fillId="0" borderId="16" xfId="1" applyNumberFormat="1" applyFont="1" applyFill="1" applyBorder="1" applyAlignment="1">
      <alignment vertical="top" wrapText="1"/>
    </xf>
    <xf numFmtId="164" fontId="0" fillId="0" borderId="17" xfId="1" applyNumberFormat="1" applyFont="1" applyBorder="1" applyAlignment="1">
      <alignment vertical="top" wrapText="1"/>
    </xf>
    <xf numFmtId="49" fontId="0" fillId="3" borderId="18" xfId="0" applyNumberFormat="1" applyFill="1" applyBorder="1" applyAlignment="1">
      <alignment horizontal="center" vertical="top"/>
    </xf>
    <xf numFmtId="164" fontId="0" fillId="3" borderId="19" xfId="1" applyNumberFormat="1" applyFont="1" applyFill="1" applyBorder="1" applyAlignment="1">
      <alignment vertical="top" wrapText="1"/>
    </xf>
    <xf numFmtId="164" fontId="0" fillId="3" borderId="20" xfId="1" applyNumberFormat="1" applyFont="1" applyFill="1" applyBorder="1" applyAlignment="1">
      <alignment vertical="top" wrapText="1"/>
    </xf>
    <xf numFmtId="164" fontId="0" fillId="3" borderId="21" xfId="1" applyNumberFormat="1" applyFont="1" applyFill="1" applyBorder="1" applyAlignment="1">
      <alignment vertical="top" wrapText="1"/>
    </xf>
    <xf numFmtId="164" fontId="0" fillId="0" borderId="11" xfId="1" applyNumberFormat="1" applyFont="1" applyBorder="1" applyAlignment="1">
      <alignment vertical="top" wrapText="1"/>
    </xf>
    <xf numFmtId="164" fontId="0" fillId="0" borderId="19" xfId="1" applyNumberFormat="1" applyFont="1" applyBorder="1" applyAlignment="1">
      <alignment vertical="top" wrapText="1"/>
    </xf>
    <xf numFmtId="164" fontId="0" fillId="0" borderId="20" xfId="1" applyNumberFormat="1" applyFont="1" applyBorder="1" applyAlignment="1">
      <alignment vertical="top" wrapText="1"/>
    </xf>
    <xf numFmtId="164" fontId="0" fillId="0" borderId="21" xfId="1" applyNumberFormat="1" applyFont="1" applyBorder="1" applyAlignment="1">
      <alignment vertical="top" wrapText="1"/>
    </xf>
    <xf numFmtId="164" fontId="0" fillId="3" borderId="22" xfId="1" applyNumberFormat="1" applyFont="1" applyFill="1" applyBorder="1" applyAlignment="1">
      <alignment vertical="top" wrapText="1"/>
    </xf>
    <xf numFmtId="49" fontId="0" fillId="0" borderId="9" xfId="0" applyNumberFormat="1" applyFill="1" applyBorder="1" applyAlignment="1">
      <alignment horizontal="center" vertical="top"/>
    </xf>
    <xf numFmtId="164" fontId="0" fillId="0" borderId="10" xfId="1" applyNumberFormat="1" applyFont="1" applyFill="1" applyBorder="1" applyAlignment="1">
      <alignment vertical="top" wrapText="1"/>
    </xf>
    <xf numFmtId="164" fontId="0" fillId="0" borderId="10" xfId="1" applyNumberFormat="1" applyFont="1" applyFill="1" applyBorder="1" applyAlignment="1">
      <alignment vertical="top"/>
    </xf>
    <xf numFmtId="164" fontId="0" fillId="3" borderId="10" xfId="1" applyNumberFormat="1" applyFont="1" applyFill="1" applyBorder="1" applyAlignment="1">
      <alignment vertical="top"/>
    </xf>
    <xf numFmtId="164" fontId="9" fillId="0" borderId="11" xfId="1" applyNumberFormat="1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vertical="center" wrapText="1"/>
    </xf>
    <xf numFmtId="164" fontId="2" fillId="3" borderId="11" xfId="1" applyNumberFormat="1" applyFont="1" applyFill="1" applyBorder="1" applyAlignment="1">
      <alignment horizontal="center" vertical="top" wrapText="1"/>
    </xf>
    <xf numFmtId="0" fontId="0" fillId="0" borderId="10" xfId="0" applyBorder="1"/>
    <xf numFmtId="164" fontId="9" fillId="0" borderId="10" xfId="1" applyNumberFormat="1" applyFont="1" applyFill="1" applyBorder="1" applyAlignment="1">
      <alignment vertical="top"/>
    </xf>
    <xf numFmtId="0" fontId="7" fillId="3" borderId="23" xfId="0" applyFont="1" applyFill="1" applyBorder="1" applyAlignment="1">
      <alignment horizontal="center" vertical="center" wrapText="1"/>
    </xf>
    <xf numFmtId="164" fontId="0" fillId="3" borderId="23" xfId="1" applyNumberFormat="1" applyFont="1" applyFill="1" applyBorder="1" applyAlignment="1">
      <alignment vertical="top" wrapText="1"/>
    </xf>
    <xf numFmtId="164" fontId="9" fillId="3" borderId="24" xfId="1" applyNumberFormat="1" applyFont="1" applyFill="1" applyBorder="1" applyAlignment="1">
      <alignment vertical="top"/>
    </xf>
    <xf numFmtId="164" fontId="0" fillId="3" borderId="24" xfId="1" applyNumberFormat="1" applyFont="1" applyFill="1" applyBorder="1" applyAlignment="1">
      <alignment vertical="top" wrapText="1"/>
    </xf>
    <xf numFmtId="164" fontId="0" fillId="3" borderId="25" xfId="1" applyNumberFormat="1" applyFont="1" applyFill="1" applyBorder="1" applyAlignment="1">
      <alignment vertical="top" wrapText="1"/>
    </xf>
    <xf numFmtId="164" fontId="9" fillId="0" borderId="10" xfId="1" applyNumberFormat="1" applyFont="1" applyBorder="1" applyAlignment="1">
      <alignment vertical="top"/>
    </xf>
    <xf numFmtId="164" fontId="2" fillId="3" borderId="10" xfId="1" applyNumberFormat="1" applyFont="1" applyFill="1" applyBorder="1" applyAlignment="1">
      <alignment vertical="top" wrapText="1"/>
    </xf>
    <xf numFmtId="164" fontId="9" fillId="0" borderId="10" xfId="1" applyNumberFormat="1" applyFont="1" applyFill="1" applyBorder="1" applyAlignment="1">
      <alignment vertical="top" wrapText="1"/>
    </xf>
    <xf numFmtId="49" fontId="0" fillId="0" borderId="26" xfId="0" applyNumberFormat="1" applyBorder="1" applyAlignment="1">
      <alignment horizontal="center" vertical="top"/>
    </xf>
    <xf numFmtId="164" fontId="0" fillId="0" borderId="27" xfId="1" applyNumberFormat="1" applyFont="1" applyBorder="1" applyAlignment="1">
      <alignment vertical="top" wrapText="1"/>
    </xf>
    <xf numFmtId="164" fontId="0" fillId="0" borderId="23" xfId="1" applyNumberFormat="1" applyFont="1" applyBorder="1" applyAlignment="1">
      <alignment vertical="top" wrapText="1"/>
    </xf>
    <xf numFmtId="164" fontId="2" fillId="0" borderId="24" xfId="1" applyNumberFormat="1" applyFont="1" applyBorder="1" applyAlignment="1">
      <alignment vertical="top" wrapText="1"/>
    </xf>
    <xf numFmtId="164" fontId="0" fillId="0" borderId="24" xfId="1" applyNumberFormat="1" applyFont="1" applyBorder="1" applyAlignment="1">
      <alignment vertical="top" wrapText="1"/>
    </xf>
    <xf numFmtId="164" fontId="0" fillId="0" borderId="25" xfId="1" applyNumberFormat="1" applyFont="1" applyBorder="1" applyAlignment="1">
      <alignment vertical="top" wrapText="1"/>
    </xf>
    <xf numFmtId="49" fontId="3" fillId="0" borderId="28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 wrapText="1"/>
    </xf>
    <xf numFmtId="164" fontId="0" fillId="0" borderId="30" xfId="1" applyNumberFormat="1" applyFont="1" applyBorder="1" applyAlignment="1">
      <alignment vertical="top" wrapText="1"/>
    </xf>
    <xf numFmtId="164" fontId="0" fillId="0" borderId="31" xfId="1" applyNumberFormat="1" applyFont="1" applyBorder="1" applyAlignment="1">
      <alignment vertical="top" wrapText="1"/>
    </xf>
    <xf numFmtId="49" fontId="3" fillId="4" borderId="35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vertical="top" wrapText="1"/>
    </xf>
    <xf numFmtId="164" fontId="0" fillId="4" borderId="36" xfId="1" applyNumberFormat="1" applyFont="1" applyFill="1" applyBorder="1" applyAlignment="1">
      <alignment vertical="top" wrapText="1"/>
    </xf>
    <xf numFmtId="164" fontId="0" fillId="4" borderId="8" xfId="1" applyNumberFormat="1" applyFont="1" applyFill="1" applyBorder="1" applyAlignment="1">
      <alignment vertical="top" wrapText="1"/>
    </xf>
    <xf numFmtId="49" fontId="5" fillId="2" borderId="13" xfId="0" applyNumberFormat="1" applyFont="1" applyFill="1" applyBorder="1" applyAlignment="1">
      <alignment vertical="center"/>
    </xf>
    <xf numFmtId="49" fontId="5" fillId="2" borderId="37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49" fontId="0" fillId="0" borderId="38" xfId="0" applyNumberFormat="1" applyBorder="1" applyAlignment="1">
      <alignment horizontal="center" vertical="top"/>
    </xf>
    <xf numFmtId="0" fontId="0" fillId="0" borderId="10" xfId="0" applyBorder="1" applyAlignment="1">
      <alignment vertical="top" wrapText="1"/>
    </xf>
    <xf numFmtId="0" fontId="0" fillId="0" borderId="8" xfId="0" applyBorder="1"/>
    <xf numFmtId="0" fontId="5" fillId="2" borderId="40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164" fontId="0" fillId="0" borderId="14" xfId="1" applyNumberFormat="1" applyFont="1" applyFill="1" applyBorder="1" applyAlignment="1">
      <alignment vertical="top" wrapText="1"/>
    </xf>
    <xf numFmtId="164" fontId="0" fillId="0" borderId="6" xfId="1" applyNumberFormat="1" applyFont="1" applyBorder="1" applyAlignment="1">
      <alignment vertical="top" wrapText="1"/>
    </xf>
    <xf numFmtId="0" fontId="0" fillId="3" borderId="0" xfId="0" applyFill="1" applyBorder="1"/>
    <xf numFmtId="49" fontId="0" fillId="3" borderId="38" xfId="0" applyNumberFormat="1" applyFill="1" applyBorder="1" applyAlignment="1">
      <alignment horizontal="center" vertical="top"/>
    </xf>
    <xf numFmtId="164" fontId="0" fillId="0" borderId="22" xfId="1" applyNumberFormat="1" applyFont="1" applyBorder="1" applyAlignment="1">
      <alignment vertical="top" wrapText="1"/>
    </xf>
    <xf numFmtId="49" fontId="0" fillId="3" borderId="41" xfId="0" applyNumberFormat="1" applyFill="1" applyBorder="1" applyAlignment="1">
      <alignment horizontal="center" vertical="top"/>
    </xf>
    <xf numFmtId="0" fontId="8" fillId="3" borderId="42" xfId="0" applyFont="1" applyFill="1" applyBorder="1" applyAlignment="1">
      <alignment vertical="center" wrapText="1"/>
    </xf>
    <xf numFmtId="0" fontId="7" fillId="3" borderId="42" xfId="0" applyFont="1" applyFill="1" applyBorder="1" applyAlignment="1">
      <alignment horizontal="center" vertical="center" wrapText="1"/>
    </xf>
    <xf numFmtId="164" fontId="0" fillId="3" borderId="42" xfId="1" applyNumberFormat="1" applyFont="1" applyFill="1" applyBorder="1" applyAlignment="1">
      <alignment vertical="top" wrapText="1"/>
    </xf>
    <xf numFmtId="164" fontId="9" fillId="3" borderId="42" xfId="1" applyNumberFormat="1" applyFont="1" applyFill="1" applyBorder="1" applyAlignment="1">
      <alignment vertical="top"/>
    </xf>
    <xf numFmtId="164" fontId="0" fillId="0" borderId="43" xfId="1" applyNumberFormat="1" applyFont="1" applyBorder="1" applyAlignment="1">
      <alignment vertical="top" wrapText="1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2" borderId="3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D6016-00BD-4374-AF11-D37D1379B207}">
  <sheetPr>
    <pageSetUpPr fitToPage="1"/>
  </sheetPr>
  <dimension ref="A1:L45"/>
  <sheetViews>
    <sheetView tabSelected="1" workbookViewId="0">
      <selection activeCell="R47" sqref="R47"/>
    </sheetView>
  </sheetViews>
  <sheetFormatPr defaultRowHeight="15" x14ac:dyDescent="0.25"/>
  <cols>
    <col min="1" max="1" width="7.140625" customWidth="1"/>
    <col min="2" max="2" width="45.140625" customWidth="1"/>
    <col min="3" max="3" width="11.5703125" customWidth="1"/>
    <col min="4" max="5" width="15.5703125" customWidth="1"/>
    <col min="6" max="6" width="11.85546875" bestFit="1" customWidth="1"/>
    <col min="7" max="8" width="11.42578125" customWidth="1"/>
    <col min="9" max="9" width="12.5703125" customWidth="1"/>
    <col min="10" max="10" width="12.42578125" customWidth="1"/>
    <col min="11" max="11" width="12.140625" customWidth="1"/>
    <col min="12" max="12" width="11" customWidth="1"/>
  </cols>
  <sheetData>
    <row r="1" spans="1:12" ht="19.5" thickBot="1" x14ac:dyDescent="0.35">
      <c r="A1" s="87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30.75" thickBot="1" x14ac:dyDescent="0.3">
      <c r="A2" s="1" t="s">
        <v>1</v>
      </c>
      <c r="B2" s="2" t="s">
        <v>2</v>
      </c>
      <c r="C2" s="3" t="s">
        <v>3</v>
      </c>
      <c r="D2" s="4" t="s">
        <v>4</v>
      </c>
      <c r="E2" s="5">
        <v>2020</v>
      </c>
      <c r="F2" s="5">
        <v>2021</v>
      </c>
      <c r="G2" s="5">
        <v>2022</v>
      </c>
      <c r="H2" s="5">
        <v>2023</v>
      </c>
      <c r="I2" s="5">
        <v>2024</v>
      </c>
      <c r="J2" s="5">
        <v>2025</v>
      </c>
      <c r="K2" s="6">
        <v>2026</v>
      </c>
      <c r="L2" s="7" t="s">
        <v>5</v>
      </c>
    </row>
    <row r="3" spans="1:12" ht="20.25" thickTop="1" thickBot="1" x14ac:dyDescent="0.3">
      <c r="A3" s="90" t="s">
        <v>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73"/>
    </row>
    <row r="4" spans="1:12" ht="30" x14ac:dyDescent="0.25">
      <c r="A4" s="22" t="s">
        <v>7</v>
      </c>
      <c r="B4" s="74" t="s">
        <v>8</v>
      </c>
      <c r="C4" s="75">
        <v>76</v>
      </c>
      <c r="D4" s="76">
        <v>8000000</v>
      </c>
      <c r="E4" s="76"/>
      <c r="F4" s="24"/>
      <c r="G4" s="24"/>
      <c r="H4" s="24"/>
      <c r="I4" s="24"/>
      <c r="J4" s="24"/>
      <c r="K4" s="26">
        <v>2000000</v>
      </c>
      <c r="L4" s="77">
        <v>6000000</v>
      </c>
    </row>
    <row r="5" spans="1:12" ht="17.25" thickBot="1" x14ac:dyDescent="0.3">
      <c r="A5" s="15"/>
      <c r="B5" s="16" t="s">
        <v>9</v>
      </c>
      <c r="C5" s="17"/>
      <c r="D5" s="18"/>
      <c r="E5" s="18"/>
      <c r="F5" s="19"/>
      <c r="G5" s="20"/>
      <c r="H5" s="20"/>
      <c r="I5" s="20"/>
      <c r="J5" s="20"/>
      <c r="K5" s="21"/>
      <c r="L5" s="14"/>
    </row>
    <row r="6" spans="1:12" ht="30" x14ac:dyDescent="0.25">
      <c r="A6" s="22" t="s">
        <v>10</v>
      </c>
      <c r="B6" s="9" t="s">
        <v>11</v>
      </c>
      <c r="C6" s="10">
        <v>70</v>
      </c>
      <c r="D6" s="23">
        <v>3800000</v>
      </c>
      <c r="E6" s="24">
        <v>500000</v>
      </c>
      <c r="F6" s="24">
        <v>500000</v>
      </c>
      <c r="G6" s="25">
        <v>1000000</v>
      </c>
      <c r="H6" s="24">
        <f>D6-E6-F6-G6</f>
        <v>1800000</v>
      </c>
      <c r="I6" s="24"/>
      <c r="J6" s="24"/>
      <c r="K6" s="26"/>
      <c r="L6" s="14"/>
    </row>
    <row r="7" spans="1:12" ht="45" x14ac:dyDescent="0.25">
      <c r="A7" s="27"/>
      <c r="B7" s="16" t="s">
        <v>12</v>
      </c>
      <c r="C7" s="17"/>
      <c r="D7" s="28"/>
      <c r="E7" s="28"/>
      <c r="F7" s="29"/>
      <c r="G7" s="29"/>
      <c r="H7" s="29">
        <v>-500000</v>
      </c>
      <c r="I7" s="29"/>
      <c r="J7" s="29"/>
      <c r="K7" s="30"/>
      <c r="L7" s="14"/>
    </row>
    <row r="8" spans="1:12" ht="16.5" x14ac:dyDescent="0.25">
      <c r="A8" s="8" t="s">
        <v>13</v>
      </c>
      <c r="B8" s="9" t="s">
        <v>14</v>
      </c>
      <c r="C8" s="10">
        <v>66</v>
      </c>
      <c r="D8" s="31">
        <v>1400000</v>
      </c>
      <c r="E8" s="32">
        <v>50000</v>
      </c>
      <c r="F8" s="33"/>
      <c r="G8" s="33"/>
      <c r="H8" s="12">
        <v>100000</v>
      </c>
      <c r="I8" s="12">
        <v>200000</v>
      </c>
      <c r="J8" s="12">
        <f>D8-E8-H8-I8</f>
        <v>1050000</v>
      </c>
      <c r="K8" s="34"/>
      <c r="L8" s="14"/>
    </row>
    <row r="9" spans="1:12" ht="45" x14ac:dyDescent="0.25">
      <c r="A9" s="15"/>
      <c r="B9" s="16" t="s">
        <v>12</v>
      </c>
      <c r="C9" s="17"/>
      <c r="D9" s="18"/>
      <c r="E9" s="18"/>
      <c r="F9" s="20"/>
      <c r="G9" s="20"/>
      <c r="H9" s="20"/>
      <c r="I9" s="20"/>
      <c r="J9" s="35">
        <v>-500000</v>
      </c>
      <c r="K9" s="30"/>
      <c r="L9" s="14"/>
    </row>
    <row r="10" spans="1:12" ht="30" x14ac:dyDescent="0.25">
      <c r="A10" s="36" t="s">
        <v>15</v>
      </c>
      <c r="B10" s="9" t="s">
        <v>16</v>
      </c>
      <c r="C10" s="10">
        <v>64</v>
      </c>
      <c r="D10" s="31">
        <v>1100000</v>
      </c>
      <c r="E10" s="31"/>
      <c r="F10" s="12">
        <v>300000</v>
      </c>
      <c r="G10" s="12"/>
      <c r="H10" s="12">
        <f>+D10-F10</f>
        <v>800000</v>
      </c>
      <c r="I10" s="12"/>
      <c r="J10" s="12"/>
      <c r="K10" s="13"/>
      <c r="L10" s="14"/>
    </row>
    <row r="11" spans="1:12" ht="16.5" x14ac:dyDescent="0.25">
      <c r="A11" s="15"/>
      <c r="B11" s="16" t="s">
        <v>17</v>
      </c>
      <c r="C11" s="17"/>
      <c r="D11" s="18"/>
      <c r="E11" s="18"/>
      <c r="F11" s="20"/>
      <c r="G11" s="20"/>
      <c r="H11" s="20"/>
      <c r="I11" s="20">
        <v>0</v>
      </c>
      <c r="J11" s="20"/>
      <c r="K11" s="21"/>
      <c r="L11" s="14"/>
    </row>
    <row r="12" spans="1:12" ht="16.5" x14ac:dyDescent="0.25">
      <c r="A12" s="36" t="s">
        <v>18</v>
      </c>
      <c r="B12" s="9" t="s">
        <v>19</v>
      </c>
      <c r="C12" s="10" t="s">
        <v>20</v>
      </c>
      <c r="D12" s="31">
        <v>160000</v>
      </c>
      <c r="E12" s="31">
        <v>160000</v>
      </c>
      <c r="F12" s="12"/>
      <c r="G12" s="12"/>
      <c r="H12" s="12"/>
      <c r="I12" s="12"/>
      <c r="J12" s="12"/>
      <c r="K12" s="13"/>
      <c r="L12" s="14"/>
    </row>
    <row r="13" spans="1:12" ht="16.5" x14ac:dyDescent="0.25">
      <c r="A13" s="15"/>
      <c r="B13" s="16" t="s">
        <v>17</v>
      </c>
      <c r="C13" s="17"/>
      <c r="D13" s="18"/>
      <c r="E13" s="18"/>
      <c r="F13" s="20"/>
      <c r="G13" s="20"/>
      <c r="H13" s="20"/>
      <c r="I13" s="20"/>
      <c r="J13" s="20"/>
      <c r="K13" s="21"/>
      <c r="L13" s="14"/>
    </row>
    <row r="14" spans="1:12" ht="16.5" x14ac:dyDescent="0.25">
      <c r="A14" s="36" t="s">
        <v>21</v>
      </c>
      <c r="B14" s="9" t="s">
        <v>22</v>
      </c>
      <c r="C14" s="10">
        <v>60</v>
      </c>
      <c r="D14" s="31">
        <v>890000</v>
      </c>
      <c r="E14" s="31"/>
      <c r="F14" s="12"/>
      <c r="G14" s="12"/>
      <c r="H14" s="12"/>
      <c r="I14" s="12">
        <v>100000</v>
      </c>
      <c r="J14" s="12">
        <v>200000</v>
      </c>
      <c r="K14" s="13">
        <f>D14-I14-J14</f>
        <v>590000</v>
      </c>
      <c r="L14" s="14"/>
    </row>
    <row r="15" spans="1:12" ht="16.5" x14ac:dyDescent="0.25">
      <c r="A15" s="15"/>
      <c r="B15" s="16" t="s">
        <v>17</v>
      </c>
      <c r="C15" s="17"/>
      <c r="D15" s="18"/>
      <c r="E15" s="18"/>
      <c r="F15" s="20"/>
      <c r="G15" s="20"/>
      <c r="H15" s="20"/>
      <c r="I15" s="20"/>
      <c r="J15" s="20"/>
      <c r="K15" s="21"/>
      <c r="L15" s="14"/>
    </row>
    <row r="16" spans="1:12" ht="16.5" x14ac:dyDescent="0.25">
      <c r="A16" s="8" t="s">
        <v>23</v>
      </c>
      <c r="B16" s="9" t="s">
        <v>24</v>
      </c>
      <c r="C16" s="10">
        <v>52</v>
      </c>
      <c r="D16" s="31">
        <v>2378000</v>
      </c>
      <c r="E16" s="37">
        <v>1150000</v>
      </c>
      <c r="F16" s="12">
        <v>150000</v>
      </c>
      <c r="G16" s="12">
        <v>150000</v>
      </c>
      <c r="H16" s="12">
        <v>150000</v>
      </c>
      <c r="I16" s="12">
        <v>150000</v>
      </c>
      <c r="J16" s="12">
        <v>150000</v>
      </c>
      <c r="K16" s="13">
        <v>150000</v>
      </c>
      <c r="L16" s="14"/>
    </row>
    <row r="17" spans="1:12" ht="16.5" x14ac:dyDescent="0.25">
      <c r="A17" s="15"/>
      <c r="B17" s="16" t="s">
        <v>25</v>
      </c>
      <c r="C17" s="17"/>
      <c r="D17" s="18"/>
      <c r="E17" s="38">
        <v>-1000000</v>
      </c>
      <c r="F17" s="39" t="s">
        <v>26</v>
      </c>
      <c r="G17" s="20"/>
      <c r="H17" s="20"/>
      <c r="I17" s="20"/>
      <c r="J17" s="78"/>
      <c r="K17" s="21"/>
      <c r="L17" s="14"/>
    </row>
    <row r="18" spans="1:12" ht="30" x14ac:dyDescent="0.25">
      <c r="A18" s="36" t="s">
        <v>27</v>
      </c>
      <c r="B18" s="9" t="s">
        <v>28</v>
      </c>
      <c r="C18" s="10">
        <v>46</v>
      </c>
      <c r="D18" s="31">
        <v>1700000</v>
      </c>
      <c r="E18" s="31"/>
      <c r="F18" s="12"/>
      <c r="G18" s="12"/>
      <c r="H18" s="12"/>
      <c r="I18" s="12"/>
      <c r="J18" s="12"/>
      <c r="K18" s="13">
        <f>D18</f>
        <v>1700000</v>
      </c>
      <c r="L18" s="14"/>
    </row>
    <row r="19" spans="1:12" ht="30" x14ac:dyDescent="0.25">
      <c r="A19" s="15"/>
      <c r="B19" s="16" t="s">
        <v>29</v>
      </c>
      <c r="C19" s="17"/>
      <c r="D19" s="18"/>
      <c r="E19" s="18"/>
      <c r="F19" s="20"/>
      <c r="G19" s="20"/>
      <c r="H19" s="20"/>
      <c r="I19" s="20"/>
      <c r="J19" s="20"/>
      <c r="K19" s="21"/>
      <c r="L19" s="14"/>
    </row>
    <row r="20" spans="1:12" ht="16.5" x14ac:dyDescent="0.25">
      <c r="A20" s="8" t="s">
        <v>30</v>
      </c>
      <c r="B20" s="9" t="s">
        <v>31</v>
      </c>
      <c r="C20" s="10">
        <v>27</v>
      </c>
      <c r="D20" s="40">
        <v>350000</v>
      </c>
      <c r="E20" s="40">
        <v>50000</v>
      </c>
      <c r="F20" s="12">
        <f t="shared" ref="F20:K20" si="0">E20</f>
        <v>50000</v>
      </c>
      <c r="G20" s="12">
        <f t="shared" si="0"/>
        <v>50000</v>
      </c>
      <c r="H20" s="12">
        <f t="shared" si="0"/>
        <v>50000</v>
      </c>
      <c r="I20" s="12">
        <f t="shared" si="0"/>
        <v>50000</v>
      </c>
      <c r="J20" s="12">
        <f t="shared" si="0"/>
        <v>50000</v>
      </c>
      <c r="K20" s="13">
        <f t="shared" si="0"/>
        <v>50000</v>
      </c>
      <c r="L20" s="14"/>
    </row>
    <row r="21" spans="1:12" ht="16.5" x14ac:dyDescent="0.25">
      <c r="A21" s="15"/>
      <c r="B21" s="41"/>
      <c r="C21" s="17"/>
      <c r="D21" s="42"/>
      <c r="E21" s="42"/>
      <c r="F21" s="20"/>
      <c r="G21" s="20"/>
      <c r="H21" s="20"/>
      <c r="I21" s="20"/>
      <c r="J21" s="20"/>
      <c r="K21" s="21"/>
      <c r="L21" s="14"/>
    </row>
    <row r="22" spans="1:12" ht="16.5" x14ac:dyDescent="0.25">
      <c r="A22" s="8" t="s">
        <v>32</v>
      </c>
      <c r="B22" s="9" t="s">
        <v>33</v>
      </c>
      <c r="C22" s="10">
        <v>26</v>
      </c>
      <c r="D22" s="11">
        <v>5200000</v>
      </c>
      <c r="E22" s="31"/>
      <c r="F22" s="12"/>
      <c r="G22" s="43"/>
      <c r="H22" s="12">
        <f>600000</f>
        <v>600000</v>
      </c>
      <c r="I22" s="12">
        <f>D22-H22</f>
        <v>4600000</v>
      </c>
      <c r="J22" s="12"/>
      <c r="K22" s="13"/>
      <c r="L22" s="14"/>
    </row>
    <row r="23" spans="1:12" ht="45" x14ac:dyDescent="0.25">
      <c r="A23" s="15"/>
      <c r="B23" s="16" t="s">
        <v>34</v>
      </c>
      <c r="C23" s="17"/>
      <c r="D23" s="18"/>
      <c r="E23" s="18"/>
      <c r="F23" s="20"/>
      <c r="G23" s="78"/>
      <c r="H23" s="20">
        <f>-H22*0.5</f>
        <v>-300000</v>
      </c>
      <c r="I23" s="20">
        <f>-I22*0.5</f>
        <v>-2300000</v>
      </c>
      <c r="J23" s="20"/>
      <c r="K23" s="21"/>
      <c r="L23" s="14"/>
    </row>
    <row r="24" spans="1:12" ht="16.5" x14ac:dyDescent="0.25">
      <c r="A24" s="8" t="s">
        <v>35</v>
      </c>
      <c r="B24" s="9" t="s">
        <v>36</v>
      </c>
      <c r="C24" s="10">
        <v>26</v>
      </c>
      <c r="D24" s="11">
        <v>7800000</v>
      </c>
      <c r="E24" s="31"/>
      <c r="F24" s="12"/>
      <c r="G24" s="12"/>
      <c r="H24" s="12"/>
      <c r="I24" s="12">
        <v>900000</v>
      </c>
      <c r="J24" s="12">
        <f>D24-I24</f>
        <v>6900000</v>
      </c>
      <c r="K24" s="13"/>
      <c r="L24" s="14"/>
    </row>
    <row r="25" spans="1:12" ht="45" x14ac:dyDescent="0.25">
      <c r="A25" s="15"/>
      <c r="B25" s="16" t="s">
        <v>34</v>
      </c>
      <c r="C25" s="17"/>
      <c r="D25" s="18"/>
      <c r="E25" s="18"/>
      <c r="F25" s="20"/>
      <c r="G25" s="20"/>
      <c r="H25" s="20"/>
      <c r="I25" s="20">
        <f>-I24*0.5</f>
        <v>-450000</v>
      </c>
      <c r="J25" s="20">
        <f>-J24*0.5</f>
        <v>-3450000</v>
      </c>
      <c r="K25" s="21"/>
      <c r="L25" s="14"/>
    </row>
    <row r="26" spans="1:12" ht="16.5" x14ac:dyDescent="0.25">
      <c r="A26" s="8" t="s">
        <v>37</v>
      </c>
      <c r="B26" s="9" t="s">
        <v>38</v>
      </c>
      <c r="C26" s="10">
        <v>25</v>
      </c>
      <c r="D26" s="31">
        <v>60000</v>
      </c>
      <c r="E26" s="31"/>
      <c r="F26" s="44"/>
      <c r="G26" s="12">
        <f>+D26</f>
        <v>60000</v>
      </c>
      <c r="H26" s="12"/>
      <c r="I26" s="12"/>
      <c r="J26" s="12"/>
      <c r="K26" s="13"/>
      <c r="L26" s="14"/>
    </row>
    <row r="27" spans="1:12" ht="30" x14ac:dyDescent="0.25">
      <c r="A27" s="79"/>
      <c r="B27" s="16" t="s">
        <v>39</v>
      </c>
      <c r="C27" s="45"/>
      <c r="D27" s="46"/>
      <c r="E27" s="46"/>
      <c r="F27" s="47"/>
      <c r="G27" s="48"/>
      <c r="H27" s="48"/>
      <c r="I27" s="48"/>
      <c r="J27" s="48"/>
      <c r="K27" s="49"/>
      <c r="L27" s="14"/>
    </row>
    <row r="28" spans="1:12" ht="16.5" x14ac:dyDescent="0.25">
      <c r="A28" s="8" t="s">
        <v>40</v>
      </c>
      <c r="B28" s="9" t="s">
        <v>41</v>
      </c>
      <c r="C28" s="10">
        <v>16</v>
      </c>
      <c r="D28" s="31">
        <v>340000</v>
      </c>
      <c r="E28" s="31"/>
      <c r="F28" s="50" t="s">
        <v>42</v>
      </c>
      <c r="G28" s="12"/>
      <c r="H28" s="12"/>
      <c r="I28" s="12"/>
      <c r="J28" s="12"/>
      <c r="K28" s="13"/>
      <c r="L28" s="14"/>
    </row>
    <row r="29" spans="1:12" ht="16.5" x14ac:dyDescent="0.25">
      <c r="A29" s="15"/>
      <c r="B29" s="16" t="s">
        <v>43</v>
      </c>
      <c r="C29" s="17"/>
      <c r="D29" s="18"/>
      <c r="E29" s="18"/>
      <c r="F29" s="51"/>
      <c r="G29" s="20"/>
      <c r="H29" s="20"/>
      <c r="I29" s="20"/>
      <c r="J29" s="20"/>
      <c r="K29" s="21"/>
      <c r="L29" s="14"/>
    </row>
    <row r="30" spans="1:12" ht="16.5" x14ac:dyDescent="0.25">
      <c r="A30" s="8" t="s">
        <v>44</v>
      </c>
      <c r="B30" s="9" t="s">
        <v>45</v>
      </c>
      <c r="C30" s="10">
        <v>11</v>
      </c>
      <c r="D30" s="31">
        <v>350000</v>
      </c>
      <c r="E30" s="31"/>
      <c r="F30" s="52">
        <v>150000</v>
      </c>
      <c r="G30" s="37">
        <v>200000</v>
      </c>
      <c r="H30" s="12"/>
      <c r="I30" s="12"/>
      <c r="J30" s="12"/>
      <c r="K30" s="13"/>
      <c r="L30" s="14"/>
    </row>
    <row r="31" spans="1:12" ht="16.5" x14ac:dyDescent="0.25">
      <c r="A31" s="15"/>
      <c r="B31" s="16" t="s">
        <v>43</v>
      </c>
      <c r="C31" s="17"/>
      <c r="D31" s="18"/>
      <c r="E31" s="18"/>
      <c r="F31" s="51"/>
      <c r="G31" s="20"/>
      <c r="H31" s="20"/>
      <c r="I31" s="20"/>
      <c r="J31" s="20"/>
      <c r="K31" s="21"/>
      <c r="L31" s="14"/>
    </row>
    <row r="32" spans="1:12" ht="30" x14ac:dyDescent="0.25">
      <c r="A32" s="8" t="s">
        <v>46</v>
      </c>
      <c r="B32" s="9" t="s">
        <v>47</v>
      </c>
      <c r="C32" s="10">
        <v>11</v>
      </c>
      <c r="D32" s="31">
        <v>30000</v>
      </c>
      <c r="E32" s="31"/>
      <c r="F32" s="50" t="s">
        <v>42</v>
      </c>
      <c r="G32" s="12"/>
      <c r="H32" s="12"/>
      <c r="I32" s="12"/>
      <c r="J32" s="12"/>
      <c r="K32" s="13"/>
      <c r="L32" s="14"/>
    </row>
    <row r="33" spans="1:12" ht="16.5" x14ac:dyDescent="0.25">
      <c r="A33" s="15"/>
      <c r="B33" s="16" t="s">
        <v>43</v>
      </c>
      <c r="C33" s="17"/>
      <c r="D33" s="18"/>
      <c r="E33" s="18"/>
      <c r="F33" s="51"/>
      <c r="G33" s="20"/>
      <c r="H33" s="20"/>
      <c r="I33" s="20"/>
      <c r="J33" s="20"/>
      <c r="K33" s="21"/>
      <c r="L33" s="14"/>
    </row>
    <row r="34" spans="1:12" ht="15.75" thickBot="1" x14ac:dyDescent="0.3">
      <c r="A34" s="53"/>
      <c r="B34" s="54"/>
      <c r="C34" s="54"/>
      <c r="D34" s="55"/>
      <c r="E34" s="55"/>
      <c r="F34" s="56"/>
      <c r="G34" s="57"/>
      <c r="H34" s="57"/>
      <c r="I34" s="57"/>
      <c r="J34" s="57"/>
      <c r="K34" s="58"/>
      <c r="L34" s="14"/>
    </row>
    <row r="35" spans="1:12" ht="15.75" thickBot="1" x14ac:dyDescent="0.3">
      <c r="A35" s="59" t="s">
        <v>48</v>
      </c>
      <c r="B35" s="60"/>
      <c r="C35" s="60"/>
      <c r="D35" s="61">
        <f t="shared" ref="D35:K35" si="1">+SUM(D6:D26)</f>
        <v>24838000</v>
      </c>
      <c r="E35" s="61">
        <f t="shared" si="1"/>
        <v>910000</v>
      </c>
      <c r="F35" s="61">
        <f t="shared" si="1"/>
        <v>1000000</v>
      </c>
      <c r="G35" s="61">
        <f t="shared" si="1"/>
        <v>1260000</v>
      </c>
      <c r="H35" s="61">
        <f t="shared" si="1"/>
        <v>2700000</v>
      </c>
      <c r="I35" s="61">
        <f t="shared" si="1"/>
        <v>3250000</v>
      </c>
      <c r="J35" s="61">
        <f t="shared" si="1"/>
        <v>4400000</v>
      </c>
      <c r="K35" s="62">
        <f t="shared" si="1"/>
        <v>2490000</v>
      </c>
      <c r="L35" s="14"/>
    </row>
    <row r="36" spans="1:12" ht="15.75" thickBot="1" x14ac:dyDescent="0.3">
      <c r="A36" s="63"/>
      <c r="B36" s="64"/>
      <c r="C36" s="64"/>
      <c r="D36" s="65"/>
      <c r="E36" s="65"/>
      <c r="F36" s="65"/>
      <c r="G36" s="65"/>
      <c r="H36" s="65"/>
      <c r="I36" s="65"/>
      <c r="J36" s="65"/>
      <c r="K36" s="65"/>
      <c r="L36" s="66"/>
    </row>
    <row r="37" spans="1:12" ht="18.75" x14ac:dyDescent="0.25">
      <c r="A37" s="67" t="s">
        <v>49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9"/>
    </row>
    <row r="38" spans="1:12" ht="32.450000000000003" customHeight="1" x14ac:dyDescent="0.25">
      <c r="A38" s="70" t="s">
        <v>50</v>
      </c>
      <c r="B38" s="71" t="s">
        <v>51</v>
      </c>
      <c r="C38" s="71" t="s">
        <v>52</v>
      </c>
      <c r="D38" s="12">
        <f>SUM(E38:K38)</f>
        <v>525000</v>
      </c>
      <c r="E38" s="12">
        <v>75000</v>
      </c>
      <c r="F38" s="12">
        <v>75000</v>
      </c>
      <c r="G38" s="12">
        <v>75000</v>
      </c>
      <c r="H38" s="12">
        <v>75000</v>
      </c>
      <c r="I38" s="12">
        <v>75000</v>
      </c>
      <c r="J38" s="12">
        <v>75000</v>
      </c>
      <c r="K38" s="13">
        <v>75000</v>
      </c>
      <c r="L38" s="14"/>
    </row>
    <row r="39" spans="1:12" ht="29.45" customHeight="1" x14ac:dyDescent="0.25">
      <c r="A39" s="70" t="s">
        <v>53</v>
      </c>
      <c r="B39" s="71" t="s">
        <v>54</v>
      </c>
      <c r="C39" s="71" t="s">
        <v>52</v>
      </c>
      <c r="D39" s="12">
        <f>+SUM(E39:K39)</f>
        <v>2052000</v>
      </c>
      <c r="E39" s="12">
        <v>150000</v>
      </c>
      <c r="F39" s="12">
        <v>317000</v>
      </c>
      <c r="G39" s="12">
        <v>317000</v>
      </c>
      <c r="H39" s="12">
        <v>317000</v>
      </c>
      <c r="I39" s="12">
        <v>317000</v>
      </c>
      <c r="J39" s="12">
        <v>317000</v>
      </c>
      <c r="K39" s="13">
        <v>317000</v>
      </c>
      <c r="L39" s="14"/>
    </row>
    <row r="40" spans="1:12" ht="29.45" customHeight="1" x14ac:dyDescent="0.25">
      <c r="A40" s="70" t="s">
        <v>55</v>
      </c>
      <c r="B40" s="71" t="s">
        <v>56</v>
      </c>
      <c r="C40" s="71" t="s">
        <v>52</v>
      </c>
      <c r="D40" s="12">
        <f>SUM(E40:K40)</f>
        <v>660000</v>
      </c>
      <c r="E40" s="12">
        <v>160000</v>
      </c>
      <c r="F40" s="12">
        <v>100000</v>
      </c>
      <c r="G40" s="12">
        <v>100000</v>
      </c>
      <c r="H40" s="12">
        <v>100000</v>
      </c>
      <c r="I40" s="12">
        <v>100000</v>
      </c>
      <c r="J40" s="12">
        <v>100000</v>
      </c>
      <c r="K40" s="13"/>
      <c r="L40" s="14"/>
    </row>
    <row r="41" spans="1:12" ht="28.7" customHeight="1" x14ac:dyDescent="0.25">
      <c r="A41" s="8" t="s">
        <v>57</v>
      </c>
      <c r="B41" s="9" t="s">
        <v>58</v>
      </c>
      <c r="C41" s="10">
        <v>36</v>
      </c>
      <c r="D41" s="31">
        <f>SUM(E41:K41)</f>
        <v>2062000</v>
      </c>
      <c r="E41" s="31">
        <v>50000</v>
      </c>
      <c r="F41" s="12">
        <v>50000</v>
      </c>
      <c r="G41" s="12">
        <v>343000</v>
      </c>
      <c r="H41" s="12">
        <v>262000</v>
      </c>
      <c r="I41" s="12">
        <v>50000</v>
      </c>
      <c r="J41" s="12">
        <v>1157000</v>
      </c>
      <c r="K41" s="13">
        <v>150000</v>
      </c>
      <c r="L41" s="72"/>
    </row>
    <row r="42" spans="1:12" ht="30.95" customHeight="1" x14ac:dyDescent="0.25">
      <c r="A42" s="70" t="s">
        <v>59</v>
      </c>
      <c r="B42" s="71" t="s">
        <v>60</v>
      </c>
      <c r="C42" s="71" t="s">
        <v>61</v>
      </c>
      <c r="D42" s="12">
        <f>SUM(E42:K42)</f>
        <v>150000</v>
      </c>
      <c r="E42" s="12"/>
      <c r="F42" s="12">
        <v>25000</v>
      </c>
      <c r="G42" s="12">
        <v>25000</v>
      </c>
      <c r="H42" s="12">
        <v>25000</v>
      </c>
      <c r="I42" s="12">
        <v>25000</v>
      </c>
      <c r="J42" s="12">
        <v>25000</v>
      </c>
      <c r="K42" s="12">
        <v>25000</v>
      </c>
      <c r="L42" s="80"/>
    </row>
    <row r="43" spans="1:12" ht="30.75" thickBot="1" x14ac:dyDescent="0.3">
      <c r="A43" s="81"/>
      <c r="B43" s="82" t="s">
        <v>39</v>
      </c>
      <c r="C43" s="83"/>
      <c r="D43" s="84"/>
      <c r="E43" s="84"/>
      <c r="F43" s="85"/>
      <c r="G43" s="84"/>
      <c r="H43" s="84"/>
      <c r="I43" s="84"/>
      <c r="J43" s="84"/>
      <c r="K43" s="84"/>
      <c r="L43" s="86"/>
    </row>
    <row r="45" spans="1:12" ht="15.75" x14ac:dyDescent="0.25">
      <c r="A45" s="92" t="s">
        <v>62</v>
      </c>
      <c r="B45" s="92"/>
    </row>
  </sheetData>
  <mergeCells count="3">
    <mergeCell ref="A1:L1"/>
    <mergeCell ref="A3:K3"/>
    <mergeCell ref="A45:B45"/>
  </mergeCells>
  <pageMargins left="0.7" right="0.7" top="0.75" bottom="0.75" header="0.3" footer="0.3"/>
  <pageSetup scale="5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Thurlow</dc:creator>
  <cp:lastModifiedBy>Theresa Thurlow</cp:lastModifiedBy>
  <cp:lastPrinted>2019-10-30T20:39:28Z</cp:lastPrinted>
  <dcterms:created xsi:type="dcterms:W3CDTF">2019-08-27T21:54:41Z</dcterms:created>
  <dcterms:modified xsi:type="dcterms:W3CDTF">2019-10-30T20:39:37Z</dcterms:modified>
</cp:coreProperties>
</file>