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720" windowWidth="9360" windowHeight="8340" tabRatio="871" activeTab="2"/>
  </bookViews>
  <sheets>
    <sheet name="City-wide Impact Fee" sheetId="1" r:id="rId1"/>
    <sheet name="City Center Impact Fee" sheetId="2" r:id="rId2"/>
    <sheet name="Fee Schedule" sheetId="3" r:id="rId3"/>
    <sheet name="BbQuantityLink" sheetId="4" state="veryHidden" r:id="rId4"/>
  </sheets>
  <externalReferences>
    <externalReference r:id="rId7"/>
    <externalReference r:id="rId8"/>
    <externalReference r:id="rId9"/>
    <externalReference r:id="rId10"/>
  </externalReferences>
  <definedNames>
    <definedName name="a">'[2]FEE5'!$A$9:$T$44</definedName>
    <definedName name="allocate">'[1]fee2'!$X$5:$AJ$16</definedName>
    <definedName name="allocatea">'[1]fee2'!$X$5:$AC$14</definedName>
    <definedName name="allocateb">'[1]fee2'!$AD$5:$AJ$14</definedName>
    <definedName name="AVGCOST">#REF!</definedName>
    <definedName name="avglena">#REF!</definedName>
    <definedName name="avgtrips">#REF!</definedName>
    <definedName name="CCLanduse">#REF!</definedName>
    <definedName name="CCLU">'Fee Schedule'!$A$68:$A$89</definedName>
    <definedName name="CCTIF">#REF!</definedName>
    <definedName name="comparedatabase">#REF!</definedName>
    <definedName name="compbase2">'[1]fee5'!$O$5:$AA$73</definedName>
    <definedName name="cost">#REF!</definedName>
    <definedName name="costattribtable">'[1]fee1'!$A$5:$H$18</definedName>
    <definedName name="costs">'[1]Results'!$P$46:$P$57</definedName>
    <definedName name="costtripa">#REF!</definedName>
    <definedName name="costvmt">'[1]fee5'!#REF!</definedName>
    <definedName name="costvmta">'[1]fee4'!$B$42:$G$42</definedName>
    <definedName name="costvmtb">'[1]fee4'!$H$42:$M$42</definedName>
    <definedName name="CRIT1">#REF!</definedName>
    <definedName name="CRITERIA1">'[1]fee1'!#REF!</definedName>
    <definedName name="criteria10">'[1]fee1'!#REF!</definedName>
    <definedName name="CRITERIA2">'[1]fee1'!#REF!</definedName>
    <definedName name="CRITERIA3">'[1]fee1'!#REF!</definedName>
    <definedName name="CRITERIA4">'[1]fee1'!#REF!</definedName>
    <definedName name="criteria5">'[1]fee1'!#REF!</definedName>
    <definedName name="criteria6">'[1]fee1'!#REF!</definedName>
    <definedName name="criteria7">'[1]fee1'!#REF!</definedName>
    <definedName name="criteria8">'[1]fee1'!#REF!</definedName>
    <definedName name="criteria9">'[1]fee1'!#REF!</definedName>
    <definedName name="diff1">'[1]fee2'!$B$5:$N$17</definedName>
    <definedName name="diff10">'[1]fee2'!$B$167:$N$181</definedName>
    <definedName name="diff11">'[1]fee2'!$B$185:$N$197</definedName>
    <definedName name="diff2">'[1]fee2'!$B$23:$N$35</definedName>
    <definedName name="diff3">'[1]fee2'!$B$41:$N$53</definedName>
    <definedName name="diff4">'[1]fee2'!$B$59:$N$71</definedName>
    <definedName name="diff5">'[1]fee2'!$B$77:$N$89</definedName>
    <definedName name="diff6">'[1]fee2'!$B$95:$N$107</definedName>
    <definedName name="diff7">'[1]fee2'!$B$113:$N$125</definedName>
    <definedName name="diff8">'[1]fee2'!$B$131:$N$143</definedName>
    <definedName name="diff9">'[1]fee2'!$B$149:$N$161</definedName>
    <definedName name="e">'[2]FEE5'!$I$10:$I$83</definedName>
    <definedName name="edu6gro">#REF!</definedName>
    <definedName name="eduden">#REF!</definedName>
    <definedName name="edugro">#REF!</definedName>
    <definedName name="eligiblecost">'[1]fee1'!$D$6:$D$14</definedName>
    <definedName name="eligiblecostM">#REF!</definedName>
    <definedName name="eligiblecosts">'[1]fee1'!$D$6:$D$15</definedName>
    <definedName name="epgcosts">'[1]fee1'!$D$6:$D$17</definedName>
    <definedName name="f">'[2]FEE5'!$A$46:$T$89</definedName>
    <definedName name="gm00">#REF!</definedName>
    <definedName name="grossalloc1">#REF!</definedName>
    <definedName name="grossalloc10">#REF!</definedName>
    <definedName name="grossalloc100">'[3]Proportional Shares'!#REF!</definedName>
    <definedName name="grossalloc101">'[3]Proportional Shares'!#REF!</definedName>
    <definedName name="grossalloc102">'[3]Proportional Shares'!#REF!</definedName>
    <definedName name="grossalloc11">#REF!</definedName>
    <definedName name="grossalloc12">'[1]fee2'!$X$34:$AJ$34</definedName>
    <definedName name="grossalloc2">#REF!</definedName>
    <definedName name="grossalloc3">#REF!</definedName>
    <definedName name="grossalloc4">#REF!</definedName>
    <definedName name="grossalloc5">#REF!</definedName>
    <definedName name="grossalloc6">#REF!</definedName>
    <definedName name="grossalloc7">#REF!</definedName>
    <definedName name="grossalloc8">#REF!</definedName>
    <definedName name="grossalloc9">#REF!</definedName>
    <definedName name="grotrips">'[1]od'!$B$47:$N$47</definedName>
    <definedName name="grotripsa">#REF!</definedName>
    <definedName name="grotripsb">#REF!</definedName>
    <definedName name="growth">'[1]fee1'!$F$6:$F$14</definedName>
    <definedName name="IMPCOST">#REF!</definedName>
    <definedName name="indden">#REF!</definedName>
    <definedName name="indgro">#REF!</definedName>
    <definedName name="Input">#REF!</definedName>
    <definedName name="jana">#REF!</definedName>
    <definedName name="landuse">'Fee Schedule'!$A$6:$A$61</definedName>
    <definedName name="LandUseCodes">'[4]Rates'!$A$2:$A$64</definedName>
    <definedName name="length">#REF!</definedName>
    <definedName name="MARGCOST">#REF!</definedName>
    <definedName name="Maxcols">#REF!</definedName>
    <definedName name="Maxgrp">#REF!</definedName>
    <definedName name="Maxrows">#REF!</definedName>
    <definedName name="Maxzone">#REF!</definedName>
    <definedName name="mfh6gro">#REF!</definedName>
    <definedName name="mfhgro">#REF!</definedName>
    <definedName name="newrate">#REF!</definedName>
    <definedName name="nonressfa">#REF!</definedName>
    <definedName name="OD1995">#REF!</definedName>
    <definedName name="off6gro">#REF!</definedName>
    <definedName name="offden">#REF!</definedName>
    <definedName name="offgro">#REF!</definedName>
    <definedName name="office">#REF!</definedName>
    <definedName name="Output">#REF!</definedName>
    <definedName name="Output1">'[3]Trip Matrix'!#REF!</definedName>
    <definedName name="Output2">'[3]Trip Matrix'!#REF!</definedName>
    <definedName name="Output3">'[3]Trip Matrix'!#REF!</definedName>
    <definedName name="page1">#REF!</definedName>
    <definedName name="page2">#REF!</definedName>
    <definedName name="percent">'[1]fee2'!$AQ$5:$AQ$14</definedName>
    <definedName name="percentres">#REF!</definedName>
    <definedName name="percents">'[1]fee2'!$AQ$5:$AQ$16</definedName>
    <definedName name="_xlnm.Print_Area" localSheetId="1">'City Center Impact Fee'!$A$1:$M$80</definedName>
    <definedName name="_xlnm.Print_Area" localSheetId="0">'City-wide Impact Fee'!$A$1:$M$69</definedName>
    <definedName name="_xlnm.Print_Area" localSheetId="2">'Fee Schedule'!$A$1:$I$100</definedName>
    <definedName name="restlena">#REF!</definedName>
    <definedName name="restripa">#REF!</definedName>
    <definedName name="resvmta">#REF!</definedName>
    <definedName name="ret6gro">#REF!</definedName>
    <definedName name="retail">#REF!</definedName>
    <definedName name="retden">#REF!</definedName>
    <definedName name="retgro">#REF!</definedName>
    <definedName name="s">'[2]FEE5'!$A$46:$T$89</definedName>
    <definedName name="sel10grp1">'[1]sel2012'!$B$6:$N$18</definedName>
    <definedName name="sel10grp10">'[1]sel2012'!$B$168:$N$180</definedName>
    <definedName name="sel10grp11">'[1]sel2012'!$B$186:$N$198</definedName>
    <definedName name="sel10grp12">#REF!</definedName>
    <definedName name="sel10grp2">'[1]sel2012'!$B$24:$N$36</definedName>
    <definedName name="sel10grp3">'[1]sel2012'!$B$42:$N$54</definedName>
    <definedName name="sel10grp4">'[1]sel2012'!$B$60:$N$72</definedName>
    <definedName name="sel10grp5">'[1]sel2012'!$B$78:$N$90</definedName>
    <definedName name="sel10grp6">'[1]sel2012'!$B$96:$N$108</definedName>
    <definedName name="sel10grp7">'[1]sel2012'!$B$114:$N$126</definedName>
    <definedName name="sel10grp8">'[1]sel2012'!$B$132:$N$144</definedName>
    <definedName name="sel10grp9">'[1]sel2012'!$B$150:$N$162</definedName>
    <definedName name="sel2007B">#REF!</definedName>
    <definedName name="sel90grp1">'[1]sel1995'!$B$6:$N$18</definedName>
    <definedName name="sel90grp10">'[1]sel1995'!$B$168:$N$183</definedName>
    <definedName name="sel90grp11">'[1]sel1995'!$B$186:$N$198</definedName>
    <definedName name="sel90grp12">#REF!</definedName>
    <definedName name="sel90grp2">'[1]sel1995'!$B$24:$N$36</definedName>
    <definedName name="sel90grp3">'[1]sel1995'!$B$42:$N$54</definedName>
    <definedName name="sel90grp4">'[1]sel1995'!$B$60:$N$72</definedName>
    <definedName name="sel90grp5">'[1]sel1995'!$B$78:$N$90</definedName>
    <definedName name="sel90grp6">'[1]sel1995'!$B$96:$N$108</definedName>
    <definedName name="sel90grp7">'[1]sel1995'!$B$114:$N$126</definedName>
    <definedName name="sel90grp8">'[1]sel1995'!$B$132:$N$144</definedName>
    <definedName name="sel90grp9">'[1]sel1995'!$B$150:$N$162</definedName>
    <definedName name="sfh6gro">#REF!</definedName>
    <definedName name="sfhgro">#REF!</definedName>
    <definedName name="TOTCOST">#REF!</definedName>
    <definedName name="vmt">#REF!</definedName>
    <definedName name="vmt2">#REF!</definedName>
    <definedName name="vmt3">#REF!</definedName>
    <definedName name="vmta">#REF!</definedName>
    <definedName name="vmtb">#REF!</definedName>
    <definedName name="wtl">'[1]TripRates'!$L$4:$L$8</definedName>
    <definedName name="wtlength">'[1]TripRates'!$L$4:$L$12</definedName>
    <definedName name="wtr">'[1]TripRates'!$K$4:$K$8</definedName>
    <definedName name="wtrates">'[1]TripRates'!$K$4:$K$12</definedName>
    <definedName name="yr2000B">#REF!</definedName>
    <definedName name="yr2007B">#REF!</definedName>
    <definedName name="yr2009B">#REF!</definedName>
  </definedNames>
  <calcPr fullCalcOnLoad="1"/>
</workbook>
</file>

<file path=xl/sharedStrings.xml><?xml version="1.0" encoding="utf-8"?>
<sst xmlns="http://schemas.openxmlformats.org/spreadsheetml/2006/main" count="276" uniqueCount="163">
  <si>
    <t>Unit of Measure</t>
  </si>
  <si>
    <t>New Trip Rate</t>
  </si>
  <si>
    <t>Residential</t>
  </si>
  <si>
    <t>dwelling</t>
  </si>
  <si>
    <t>bed</t>
  </si>
  <si>
    <t>Commercial - Services</t>
  </si>
  <si>
    <t>room</t>
  </si>
  <si>
    <t>Commercial - Office</t>
  </si>
  <si>
    <t>444, 445</t>
  </si>
  <si>
    <t>seat</t>
  </si>
  <si>
    <t>492, 493</t>
  </si>
  <si>
    <t>Notes:</t>
  </si>
  <si>
    <t>710, 715, 750</t>
  </si>
  <si>
    <t>Cost Per Trip End</t>
  </si>
  <si>
    <t>Land Use</t>
  </si>
  <si>
    <t>ITE Land Use Code</t>
  </si>
  <si>
    <t>New Trip %</t>
  </si>
  <si>
    <t>220, 221,230, 233</t>
  </si>
  <si>
    <t>sf/GFA</t>
  </si>
  <si>
    <t xml:space="preserve"> VFP  </t>
  </si>
  <si>
    <t>sf/GLA</t>
  </si>
  <si>
    <t>Commercial - Restaurant</t>
  </si>
  <si>
    <t>Commercial - Retail Shopping</t>
  </si>
  <si>
    <t>110, 140</t>
  </si>
  <si>
    <t xml:space="preserve">Avg.Trip Length (miles) </t>
  </si>
  <si>
    <t>Trip Length Adjustment</t>
  </si>
  <si>
    <t xml:space="preserve">GFA = Gross Floor Area         </t>
  </si>
  <si>
    <t xml:space="preserve">GLA = Gross Leasable Area         </t>
  </si>
  <si>
    <t>CC = City Center</t>
  </si>
  <si>
    <t>For uses with Unit of Measure in sF, trip rate is given as trips per 1,000 sF</t>
  </si>
  <si>
    <t>VFP = Vehicle Fueling Positions (Maximum number of vehicles that can be fueled simultaneously)</t>
  </si>
  <si>
    <t>Enter the following information</t>
  </si>
  <si>
    <t>Project Name</t>
  </si>
  <si>
    <t>File Number</t>
  </si>
  <si>
    <t>Street Address</t>
  </si>
  <si>
    <t>City, State Zip</t>
  </si>
  <si>
    <t>Parcel Number (s)</t>
  </si>
  <si>
    <t>Traffic Impact Fee Estimated By</t>
  </si>
  <si>
    <t xml:space="preserve">Select the proposed Land Use Type(s) from the dropdown memu below.  Enter the proposed number of units for the Project </t>
  </si>
  <si>
    <t>1)</t>
  </si>
  <si>
    <t>Proposed Land Use Type (s)</t>
  </si>
  <si>
    <t>Number of Unit(s)</t>
  </si>
  <si>
    <t>Impact Fee Rate per Unit of Measure</t>
  </si>
  <si>
    <t>Preliminary Impact Fee Amount</t>
  </si>
  <si>
    <t>2)</t>
  </si>
  <si>
    <t>3)</t>
  </si>
  <si>
    <t>4)</t>
  </si>
  <si>
    <t>Scroll down and complete the steps outlined below:  Please fill in the required information in the yellow highlighted boxes.</t>
  </si>
  <si>
    <t>STEP #1: General Information</t>
  </si>
  <si>
    <t>PRIOR USE</t>
  </si>
  <si>
    <t>IMPACT FEE AMOUNT PAID FOR</t>
  </si>
  <si>
    <t>Provide any impact fee previouly paid for the land use category of the prior use</t>
  </si>
  <si>
    <t>(Do not include administration fees).</t>
  </si>
  <si>
    <t>N/A</t>
  </si>
  <si>
    <t>Calculate estimated Total Traffic Impact Fee payment amount, including Administrative Fees.</t>
  </si>
  <si>
    <t>This step applies to development proposal to change existing building or dwelling use.</t>
  </si>
  <si>
    <t>Traffic Impact Fee (Before adjustment)</t>
  </si>
  <si>
    <t>Credit/Adjustment including Change of Use</t>
  </si>
  <si>
    <t>Multi-Family (CC)</t>
  </si>
  <si>
    <t>Senior Housing (CC)</t>
  </si>
  <si>
    <t>Drive-in Bank (CC)</t>
  </si>
  <si>
    <t>Day Care Center (CC)</t>
  </si>
  <si>
    <t>Library (CC)</t>
  </si>
  <si>
    <t>Post Office (CC)</t>
  </si>
  <si>
    <t>Movie Theater (CC)</t>
  </si>
  <si>
    <t>Health Club (CC)</t>
  </si>
  <si>
    <t>Restaurant (CC)</t>
  </si>
  <si>
    <t>High Turnover Restaurant (CC)</t>
  </si>
  <si>
    <t>Fast Food Restaurant (CC)</t>
  </si>
  <si>
    <t>Shopping Center (CC)</t>
  </si>
  <si>
    <t>Supermarket (CC)</t>
  </si>
  <si>
    <t>Pharmacy with Drive-Through (CC)</t>
  </si>
  <si>
    <t>General Office (CC)</t>
  </si>
  <si>
    <t>Medical Office (CC)</t>
  </si>
  <si>
    <t>STEP #2: Land Use Type (CC)</t>
  </si>
  <si>
    <t>STEP #3 - Credit/Change in Use (CC)</t>
  </si>
  <si>
    <t>STEP #5: Total Impact Fee (CC)</t>
  </si>
  <si>
    <t>STEP #2: Land Use Type</t>
  </si>
  <si>
    <t>STEP #4: Total Impact Fee</t>
  </si>
  <si>
    <r>
      <t xml:space="preserve">Is this project locate within the City Center Zone?  If </t>
    </r>
    <r>
      <rPr>
        <b/>
        <sz val="10"/>
        <rFont val="Arial"/>
        <family val="2"/>
      </rPr>
      <t>"YES"</t>
    </r>
    <r>
      <rPr>
        <sz val="10"/>
        <rFont val="Arial"/>
        <family val="0"/>
      </rPr>
      <t xml:space="preserve">, please use City Center Impact Fee sheet. </t>
    </r>
  </si>
  <si>
    <t>1. Single Family (Detached)</t>
  </si>
  <si>
    <t>5. Senior Housing</t>
  </si>
  <si>
    <t>6. Mobile Home in MH Park</t>
  </si>
  <si>
    <t>2. Hotel</t>
  </si>
  <si>
    <t>3. Motel</t>
  </si>
  <si>
    <t>4. Day Care Center</t>
  </si>
  <si>
    <t xml:space="preserve">5. Library </t>
  </si>
  <si>
    <t>6. Post Office</t>
  </si>
  <si>
    <t xml:space="preserve">7. Service Station </t>
  </si>
  <si>
    <t>8. Service Station with Minimart</t>
  </si>
  <si>
    <t>9. Auto Care Center</t>
  </si>
  <si>
    <t xml:space="preserve">10. Movie Theater </t>
  </si>
  <si>
    <t>11. Health Club</t>
  </si>
  <si>
    <t>1. Elementary School</t>
  </si>
  <si>
    <t>2. Middle/Jr High School</t>
  </si>
  <si>
    <t>3. High School</t>
  </si>
  <si>
    <t>4. Assisted Living, Nursing Home</t>
  </si>
  <si>
    <t>6. Church</t>
  </si>
  <si>
    <t>6. Hospital</t>
  </si>
  <si>
    <t>2. High Turnover Restaurant</t>
  </si>
  <si>
    <t>3. Fast Food Restaurant</t>
  </si>
  <si>
    <t>4. Espresso with Drive-Through</t>
  </si>
  <si>
    <t>1. Shopping Center</t>
  </si>
  <si>
    <t>4. Free Standing Discount Store</t>
  </si>
  <si>
    <t>8. Hardware/Paint Store</t>
  </si>
  <si>
    <t>10. Furniture Store</t>
  </si>
  <si>
    <t>11. Home Improvement Superstore</t>
  </si>
  <si>
    <t>12. Pharmacy with Drive-Through</t>
  </si>
  <si>
    <t>13. Car Sales -New/ Used</t>
  </si>
  <si>
    <t>1. Light Industry/Manufacturing</t>
  </si>
  <si>
    <t>3. Industrial Park</t>
  </si>
  <si>
    <t>4. Mini-Warehouse/Storage</t>
  </si>
  <si>
    <t>5. Warehousing</t>
  </si>
  <si>
    <t>STEP #3 - Credit/Change in Use (If Applicable)</t>
  </si>
  <si>
    <t>Federal Way, WA</t>
  </si>
  <si>
    <t xml:space="preserve">   </t>
  </si>
  <si>
    <r>
      <t>This spreadsheet is for development in City Center (CC) only</t>
    </r>
    <r>
      <rPr>
        <sz val="10"/>
        <rFont val="Arial"/>
        <family val="0"/>
      </rPr>
      <t>. Scroll down and complete the steps outlined below:  Please fill in the required information in the highlighted boxes.</t>
    </r>
  </si>
  <si>
    <t>1. Quality Restaurant</t>
  </si>
  <si>
    <t>**B. COMMERCIAL - SERVICES**</t>
  </si>
  <si>
    <t>**A. RESIDENTIAL**</t>
  </si>
  <si>
    <t>**C. COMMERCIAL - INSTITUTION**</t>
  </si>
  <si>
    <t>**D. COMMERCIAL - RESTAURANT**</t>
  </si>
  <si>
    <t>**E. COMMERCIAL - RETAIL SHOPPING**</t>
  </si>
  <si>
    <t>**F. COMMERCIAL - OFFICE**</t>
  </si>
  <si>
    <t>**G. INDUSTRIAL**</t>
  </si>
  <si>
    <t>Project ** Not adopt by Council.  Consistent with FWRC 19.91.060</t>
  </si>
  <si>
    <t xml:space="preserve">              </t>
  </si>
  <si>
    <t>An applicant may request, at any time prior to building permit issuance, and consistent with the requirements of this section, to defer to final building inspection the payment of a transportation impact fee for a single-family residential dwelling unit. Refer to defer payment of impact fee code for process.</t>
  </si>
  <si>
    <t>VFP</t>
  </si>
  <si>
    <r>
      <rPr>
        <b/>
        <sz val="10"/>
        <rFont val="Arial"/>
        <family val="2"/>
      </rPr>
      <t>FWRC 19.100.070 3(a)</t>
    </r>
    <r>
      <rPr>
        <sz val="10"/>
        <rFont val="Arial"/>
        <family val="2"/>
      </rPr>
      <t xml:space="preserve"> - For commercial developments, fees shall be calculated based on the impact fee schedule in effect at the time a completed building permit application is filed and paid prior to permit issuance. For a change in use for which no building permit is required, the fee shall be calculated and paid based on the impact fee schedule in effect on the date of an approved change of use. </t>
    </r>
  </si>
  <si>
    <r>
      <rPr>
        <b/>
        <sz val="10"/>
        <rFont val="Arial"/>
        <family val="2"/>
      </rPr>
      <t>FWRC 19.100.070 3(c)</t>
    </r>
    <r>
      <rPr>
        <sz val="10"/>
        <rFont val="Arial"/>
        <family val="0"/>
      </rPr>
      <t xml:space="preserve"> - For all applications for single-family, multifamily residential building permits, and manufactured home permits, the total amount of the impact fees shall be assessed and collected from the applicant when the building permit is issued, using the fee schedule then in effect.</t>
    </r>
  </si>
  <si>
    <t>19.100.070 - Timing of Fee:Transportation Impact Fee Payment</t>
  </si>
  <si>
    <t>19.100.070 - Timing of Fee: Transportation Impact Fee Payments</t>
  </si>
  <si>
    <t>City Center (CC) Impact Fee Rates*</t>
  </si>
  <si>
    <t>(Fee Code 1335) - Traffic Impact Fee (Before adjustment) - 8036</t>
  </si>
  <si>
    <t>Federal Way, 98003</t>
  </si>
  <si>
    <t>2. Multi-Family - (Apartment/Low-High Rise)</t>
  </si>
  <si>
    <t xml:space="preserve">Select the proposed Land Use Type(s) from the drop down menu below.  Enter the proposed number of units for the Project </t>
  </si>
  <si>
    <t>City Center (CC)</t>
  </si>
  <si>
    <t>Select</t>
  </si>
  <si>
    <t>19.100.075  - Option for Deferred Payment of Transportation Impact Fee for Single Family Development</t>
  </si>
  <si>
    <t>Provide any impact fees previouly paid for the land use category of the prior use</t>
  </si>
  <si>
    <t>ESTIMATE TOTAL TRAFFIC IMPACT FEE AMOUNT</t>
  </si>
  <si>
    <t>19.100.075 - Option for Deferred Payment of Transportation Impact Fee for Single Family Project</t>
  </si>
  <si>
    <t>220, 221, 222</t>
  </si>
  <si>
    <t>1. Bank</t>
  </si>
  <si>
    <t>254, 620</t>
  </si>
  <si>
    <t>813, 815,857, 863, 864</t>
  </si>
  <si>
    <t>9. Variety Store</t>
  </si>
  <si>
    <t>1. Administrative Office</t>
  </si>
  <si>
    <t>4. Medical Office/Clinic</t>
  </si>
  <si>
    <t>(Fee Code 1337) Administrative Fee (5%) - 8036-1</t>
  </si>
  <si>
    <t>10th ED Basic PM Peak Trips/Unit</t>
  </si>
  <si>
    <t>2. Supermarket &gt;5,000 SF</t>
  </si>
  <si>
    <t>3. Convenience Market &lt;5,000 SF</t>
  </si>
  <si>
    <t>Administrative Fee (5%)</t>
  </si>
  <si>
    <t>For a change in use of an existing building or dwelling unit, including any alteration, expansion, replacement or new accessory building that generates additional trips and permitted after City incorporation, the impact fee shall be paid for the land use category of the new use, less any impact fee that would have been paid for the land use category of the existing building or dwelling unit set forth in the current fee schedule (regardless of whether impact fees were paid for the prior use). Other existing building or dwelling units permitted under King County prior to incorporation of the City must submit documentation of mitigation fees paid in order to receive an impact fees credit for the prior use. Fill out the lines below of the prior use.</t>
  </si>
  <si>
    <t>&lt;?xml version="1.0" encoding="utf-8"?&gt;
&lt;QuantityLinks Version="3"&gt;
  &lt;Links /&gt;
  &lt;Filesets&gt;
    &lt;Fileset FilesetGuid="8a322d57-f15c-47be-91be-d16c266bb5ba" Name="FW 2021 Impact Fee Calc Sheet_SL31OCT2021_FINAL"&gt;
      &lt;File PdfPath="D:\RE  HB 1331 - Impact Fees Early Learning Facilities.pdf" PageRange="1|1-2" /&gt;
    &lt;/Fileset&gt;
  &lt;/Filesets&gt;
  &lt;Guids&gt;
    &lt;Guid PdfPath="D:\RE  HB 1331 - Impact Fees Early Learning Facilities.pdf" PdfGUID="479414c7-742b-4a99-84bb-2650883d745a" /&gt;
  &lt;/Guids&gt;
&lt;/QuantityLinks&gt;</t>
  </si>
  <si>
    <t>(Resolution 21-817)</t>
  </si>
  <si>
    <t xml:space="preserve">2022 Federal Way Impact Fee Components and Schedule </t>
  </si>
  <si>
    <t>Impact Fee Rate 2022</t>
  </si>
  <si>
    <t>City Center Impact Fee Rate 2022</t>
  </si>
  <si>
    <t>Transportation Impact Fees 2022</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</si>
</sst>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quot;$&quot;#,##0.00"/>
    <numFmt numFmtId="167" formatCode="0.000"/>
    <numFmt numFmtId="168" formatCode="&quot;$&quot;#,##0.0"/>
    <numFmt numFmtId="169" formatCode="_(&quot;$&quot;* #,##0.0_);_(&quot;$&quot;* \(#,##0.0\);_(&quot;$&quot;* &quot;-&quot;??_);_(@_)"/>
    <numFmt numFmtId="170" formatCode="_(&quot;$&quot;* #,##0_);_(&quot;$&quot;* \(#,##0\);_(&quot;$&quot;* &quot;-&quot;??_);_(@_)"/>
    <numFmt numFmtId="171" formatCode="&quot;Yes&quot;;&quot;Yes&quot;;&quot;No&quot;"/>
    <numFmt numFmtId="172" formatCode="&quot;True&quot;;&quot;True&quot;;&quot;False&quot;"/>
    <numFmt numFmtId="173" formatCode="&quot;On&quot;;&quot;On&quot;;&quot;Off&quot;"/>
    <numFmt numFmtId="174" formatCode="[$€-2]\ #,##0.00_);[Red]\([$€-2]\ #,##0.00\)"/>
    <numFmt numFmtId="175" formatCode="[$-409]dddd\,\ mmmm\ dd\,\ yyyy"/>
    <numFmt numFmtId="176" formatCode="_(&quot;$&quot;* #,##0.000_);_(&quot;$&quot;* \(#,##0.000\);_(&quot;$&quot;* &quot;-&quot;??_);_(@_)"/>
    <numFmt numFmtId="177" formatCode="_(&quot;$&quot;* #,##0.0000_);_(&quot;$&quot;* \(#,##0.0000\);_(&quot;$&quot;* &quot;-&quot;??_);_(@_)"/>
    <numFmt numFmtId="178" formatCode="_(&quot;$&quot;* #,##0.00000_);_(&quot;$&quot;* \(#,##0.00000\);_(&quot;$&quot;* &quot;-&quot;??_);_(@_)"/>
    <numFmt numFmtId="179" formatCode="_(&quot;$&quot;* #,##0.000_);_(&quot;$&quot;* \(#,##0.000\);_(&quot;$&quot;* &quot;-&quot;???_);_(@_)"/>
    <numFmt numFmtId="180" formatCode="0.0000000"/>
    <numFmt numFmtId="181" formatCode="0.000000"/>
    <numFmt numFmtId="182" formatCode="0.00000"/>
    <numFmt numFmtId="183" formatCode="0.0000"/>
    <numFmt numFmtId="184" formatCode="&quot;$&quot;#,##0.000"/>
    <numFmt numFmtId="185" formatCode="0.0%"/>
    <numFmt numFmtId="186" formatCode="&quot;$&quot;#,##0.0000"/>
    <numFmt numFmtId="187" formatCode="0.0000000000"/>
    <numFmt numFmtId="188" formatCode="0.00000000000"/>
    <numFmt numFmtId="189" formatCode="0.000000000000"/>
    <numFmt numFmtId="190" formatCode="0.000000000"/>
    <numFmt numFmtId="191" formatCode="0.00000000"/>
    <numFmt numFmtId="192" formatCode="&quot;$&quot;#,##0.00000"/>
    <numFmt numFmtId="193" formatCode="_(&quot;$&quot;* #,##0.000000_);_(&quot;$&quot;* \(#,##0.000000\);_(&quot;$&quot;* &quot;-&quot;??_);_(@_)"/>
  </numFmts>
  <fonts count="55">
    <font>
      <sz val="10"/>
      <name val="Arial"/>
      <family val="0"/>
    </font>
    <font>
      <sz val="8"/>
      <name val="Arial"/>
      <family val="2"/>
    </font>
    <font>
      <b/>
      <sz val="10"/>
      <name val="Arial"/>
      <family val="2"/>
    </font>
    <font>
      <b/>
      <sz val="12"/>
      <name val="Arial"/>
      <family val="2"/>
    </font>
    <font>
      <u val="single"/>
      <sz val="10"/>
      <color indexed="12"/>
      <name val="Arial"/>
      <family val="2"/>
    </font>
    <font>
      <u val="single"/>
      <sz val="10"/>
      <color indexed="36"/>
      <name val="Arial"/>
      <family val="2"/>
    </font>
    <font>
      <sz val="12"/>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name val="Helvetica"/>
      <family val="2"/>
    </font>
    <font>
      <sz val="9"/>
      <name val="Book Antiqua"/>
      <family val="1"/>
    </font>
    <font>
      <b/>
      <u val="single"/>
      <sz val="10"/>
      <name val="Arial"/>
      <family val="2"/>
    </font>
    <font>
      <b/>
      <sz val="8"/>
      <name val="Arial"/>
      <family val="2"/>
    </font>
    <font>
      <sz val="10"/>
      <color indexed="41"/>
      <name val="Arial"/>
      <family val="2"/>
    </font>
    <font>
      <b/>
      <sz val="8"/>
      <color indexed="10"/>
      <name val="Arial"/>
      <family val="2"/>
    </font>
    <font>
      <b/>
      <sz val="15"/>
      <name val="Arial"/>
      <family val="2"/>
    </font>
    <font>
      <b/>
      <u val="single"/>
      <sz val="11"/>
      <name val="Arial"/>
      <family val="2"/>
    </font>
    <font>
      <sz val="8"/>
      <color indexed="8"/>
      <name val="Tahoma"/>
      <family val="2"/>
    </font>
    <font>
      <sz val="13"/>
      <name val="Arial"/>
      <family val="2"/>
    </font>
    <font>
      <b/>
      <sz val="16"/>
      <name val="Adobe Gothic Std B"/>
      <family val="2"/>
    </font>
    <font>
      <b/>
      <sz val="10"/>
      <color indexed="10"/>
      <name val="Arial"/>
      <family val="2"/>
    </font>
    <font>
      <sz val="12"/>
      <color indexed="10"/>
      <name val="Arial"/>
      <family val="2"/>
    </font>
    <font>
      <sz val="12"/>
      <color indexed="43"/>
      <name val="Arial"/>
      <family val="2"/>
    </font>
    <font>
      <sz val="12"/>
      <color indexed="18"/>
      <name val="Arial"/>
      <family val="2"/>
    </font>
    <font>
      <b/>
      <sz val="12"/>
      <color indexed="18"/>
      <name val="Arial"/>
      <family val="2"/>
    </font>
    <font>
      <sz val="10"/>
      <color indexed="18"/>
      <name val="Arial"/>
      <family val="2"/>
    </font>
    <font>
      <b/>
      <i/>
      <sz val="12"/>
      <color indexed="18"/>
      <name val="Arial"/>
      <family val="2"/>
    </font>
    <font>
      <sz val="12"/>
      <color indexed="18"/>
      <name val="Helvetica"/>
      <family val="2"/>
    </font>
    <font>
      <b/>
      <sz val="16"/>
      <color indexed="10"/>
      <name val="Adobe Gothic Std B"/>
      <family val="2"/>
    </font>
    <font>
      <b/>
      <sz val="14"/>
      <color indexed="10"/>
      <name val="Arial"/>
      <family val="2"/>
    </font>
    <font>
      <b/>
      <sz val="10"/>
      <color rgb="FFFF0000"/>
      <name val="Arial"/>
      <family val="2"/>
    </font>
    <font>
      <sz val="12"/>
      <color rgb="FFFF0000"/>
      <name val="Arial"/>
      <family val="2"/>
    </font>
    <font>
      <sz val="12"/>
      <color theme="2" tint="-0.24997000396251678"/>
      <name val="Arial"/>
      <family val="2"/>
    </font>
    <font>
      <sz val="12"/>
      <color theme="4" tint="-0.4999699890613556"/>
      <name val="Arial"/>
      <family val="2"/>
    </font>
    <font>
      <b/>
      <sz val="12"/>
      <color theme="4" tint="-0.4999699890613556"/>
      <name val="Arial"/>
      <family val="2"/>
    </font>
    <font>
      <sz val="10"/>
      <color theme="4" tint="-0.4999699890613556"/>
      <name val="Arial"/>
      <family val="2"/>
    </font>
    <font>
      <b/>
      <i/>
      <sz val="12"/>
      <color theme="4" tint="-0.4999699890613556"/>
      <name val="Arial"/>
      <family val="2"/>
    </font>
    <font>
      <sz val="12"/>
      <color theme="4" tint="-0.4999699890613556"/>
      <name val="Helvetica"/>
      <family val="2"/>
    </font>
    <font>
      <b/>
      <sz val="16"/>
      <color rgb="FFFF0000"/>
      <name val="Adobe Gothic Std B"/>
      <family val="2"/>
    </font>
    <font>
      <b/>
      <sz val="14"/>
      <color rgb="FFFF000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theme="3" tint="0.7999799847602844"/>
        <bgColor indexed="64"/>
      </patternFill>
    </fill>
    <fill>
      <patternFill patternType="mediumGray"/>
    </fill>
    <fill>
      <patternFill patternType="gray125">
        <bgColor theme="0"/>
      </patternFill>
    </fill>
    <fill>
      <patternFill patternType="solid">
        <fgColor theme="9" tint="0.5999900102615356"/>
        <bgColor indexed="64"/>
      </patternFill>
    </fill>
    <fill>
      <patternFill patternType="solid">
        <fgColor theme="9" tint="0.7999799847602844"/>
        <bgColor indexed="64"/>
      </patternFill>
    </fill>
    <fill>
      <patternFill patternType="solid">
        <fgColor indexed="65"/>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style="thin">
        <color indexed="63"/>
      </top>
      <bottom style="double">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mediu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Font="0" applyFill="0" applyBorder="0" applyAlignment="0" applyProtection="0"/>
    <xf numFmtId="3" fontId="6" fillId="0" borderId="3" applyFont="0" applyBorder="0" applyAlignment="0" applyProtection="0"/>
    <xf numFmtId="0" fontId="13" fillId="0" borderId="0" applyNumberForma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0" fontId="6" fillId="0" borderId="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2" fontId="6" fillId="0" borderId="0" applyFont="0" applyFill="0" applyBorder="0" applyAlignment="0" applyProtection="0"/>
    <xf numFmtId="0" fontId="5" fillId="0" borderId="0" applyNumberFormat="0" applyFill="0" applyBorder="0" applyAlignment="0" applyProtection="0"/>
    <xf numFmtId="0" fontId="14" fillId="4" borderId="0" applyNumberFormat="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 fillId="0" borderId="0" applyNumberFormat="0" applyFill="0" applyBorder="0" applyAlignment="0" applyProtection="0"/>
    <xf numFmtId="0" fontId="18" fillId="7" borderId="1" applyNumberFormat="0" applyAlignment="0" applyProtection="0"/>
    <xf numFmtId="0" fontId="19" fillId="0" borderId="7" applyNumberFormat="0" applyFill="0" applyAlignment="0" applyProtection="0"/>
    <xf numFmtId="0" fontId="20" fillId="22" borderId="0" applyNumberFormat="0" applyBorder="0" applyAlignment="0" applyProtection="0"/>
    <xf numFmtId="0" fontId="0" fillId="23" borderId="8" applyNumberFormat="0" applyFont="0" applyAlignment="0" applyProtection="0"/>
    <xf numFmtId="0" fontId="21" fillId="20" borderId="3"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6" fillId="0" borderId="9" applyNumberFormat="0" applyFont="0" applyBorder="0" applyAlignment="0" applyProtection="0"/>
    <xf numFmtId="0" fontId="23" fillId="0" borderId="0" applyNumberFormat="0" applyFill="0" applyBorder="0" applyAlignment="0" applyProtection="0"/>
  </cellStyleXfs>
  <cellXfs count="274">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center" wrapText="1"/>
    </xf>
    <xf numFmtId="0" fontId="6" fillId="0" borderId="0" xfId="0" applyFont="1" applyBorder="1" applyAlignment="1">
      <alignment/>
    </xf>
    <xf numFmtId="0" fontId="6" fillId="0" borderId="0" xfId="0" applyFont="1" applyBorder="1" applyAlignment="1">
      <alignment horizontal="center" wrapText="1"/>
    </xf>
    <xf numFmtId="0" fontId="6" fillId="0" borderId="10" xfId="0" applyFont="1" applyBorder="1" applyAlignment="1">
      <alignment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2" fillId="0" borderId="0" xfId="0" applyFont="1" applyBorder="1" applyAlignment="1">
      <alignment/>
    </xf>
    <xf numFmtId="0" fontId="6" fillId="0" borderId="0" xfId="0" applyFont="1" applyBorder="1" applyAlignment="1">
      <alignment horizontal="center" vertical="center" wrapText="1"/>
    </xf>
    <xf numFmtId="0" fontId="6" fillId="0" borderId="0" xfId="0" applyFont="1" applyBorder="1" applyAlignment="1">
      <alignment horizontal="center" wrapText="1"/>
    </xf>
    <xf numFmtId="165" fontId="6" fillId="0" borderId="0" xfId="0" applyNumberFormat="1" applyFont="1" applyBorder="1" applyAlignment="1">
      <alignment horizontal="right" vertical="center" wrapText="1"/>
    </xf>
    <xf numFmtId="0" fontId="6" fillId="0" borderId="10" xfId="0" applyFont="1" applyBorder="1" applyAlignment="1">
      <alignment/>
    </xf>
    <xf numFmtId="49" fontId="6" fillId="0" borderId="10" xfId="0" applyNumberFormat="1" applyFont="1" applyBorder="1" applyAlignment="1">
      <alignment horizontal="center" wrapText="1"/>
    </xf>
    <xf numFmtId="0" fontId="6" fillId="0" borderId="10" xfId="0" applyFont="1" applyBorder="1" applyAlignment="1">
      <alignment horizontal="center" vertical="center"/>
    </xf>
    <xf numFmtId="9" fontId="6" fillId="0" borderId="10" xfId="0" applyNumberFormat="1" applyFont="1" applyBorder="1" applyAlignment="1">
      <alignment/>
    </xf>
    <xf numFmtId="2" fontId="6" fillId="0" borderId="10" xfId="0" applyNumberFormat="1" applyFont="1" applyBorder="1" applyAlignment="1">
      <alignment/>
    </xf>
    <xf numFmtId="165" fontId="6" fillId="0" borderId="10" xfId="0" applyNumberFormat="1" applyFont="1" applyBorder="1" applyAlignment="1">
      <alignment/>
    </xf>
    <xf numFmtId="0" fontId="6" fillId="0" borderId="10" xfId="0" applyFont="1" applyFill="1" applyBorder="1" applyAlignment="1">
      <alignment/>
    </xf>
    <xf numFmtId="49" fontId="6" fillId="0" borderId="10" xfId="0" applyNumberFormat="1" applyFont="1" applyFill="1" applyBorder="1" applyAlignment="1">
      <alignment horizontal="center" wrapText="1"/>
    </xf>
    <xf numFmtId="165" fontId="6" fillId="0" borderId="10" xfId="0" applyNumberFormat="1" applyFont="1" applyFill="1" applyBorder="1" applyAlignment="1">
      <alignment/>
    </xf>
    <xf numFmtId="0" fontId="6" fillId="0" borderId="10" xfId="0" applyFont="1" applyBorder="1" applyAlignment="1">
      <alignment horizontal="center" wrapText="1"/>
    </xf>
    <xf numFmtId="0" fontId="6" fillId="0" borderId="10" xfId="0" applyFont="1" applyFill="1" applyBorder="1" applyAlignment="1">
      <alignment horizontal="center" wrapText="1"/>
    </xf>
    <xf numFmtId="2" fontId="6" fillId="0" borderId="10" xfId="0" applyNumberFormat="1" applyFont="1" applyFill="1" applyBorder="1" applyAlignment="1">
      <alignment/>
    </xf>
    <xf numFmtId="3" fontId="6" fillId="0" borderId="10" xfId="0" applyNumberFormat="1" applyFont="1" applyBorder="1" applyAlignment="1">
      <alignment horizontal="center" wrapText="1"/>
    </xf>
    <xf numFmtId="0" fontId="6" fillId="0" borderId="10" xfId="0" applyFont="1" applyFill="1" applyBorder="1" applyAlignment="1">
      <alignment horizontal="center" vertical="center"/>
    </xf>
    <xf numFmtId="9" fontId="6" fillId="0" borderId="10" xfId="0" applyNumberFormat="1" applyFont="1" applyFill="1" applyBorder="1" applyAlignment="1">
      <alignment/>
    </xf>
    <xf numFmtId="0" fontId="6" fillId="0" borderId="10" xfId="0" applyFont="1" applyBorder="1" applyAlignment="1">
      <alignment/>
    </xf>
    <xf numFmtId="0" fontId="6" fillId="0" borderId="10" xfId="0" applyFont="1" applyBorder="1" applyAlignment="1">
      <alignment horizontal="left"/>
    </xf>
    <xf numFmtId="0" fontId="6" fillId="0" borderId="10" xfId="0" applyFont="1" applyBorder="1" applyAlignment="1">
      <alignment horizontal="left" vertical="center"/>
    </xf>
    <xf numFmtId="0" fontId="24" fillId="0" borderId="10" xfId="0" applyFont="1" applyFill="1" applyBorder="1" applyAlignment="1">
      <alignment/>
    </xf>
    <xf numFmtId="0" fontId="24" fillId="0" borderId="10" xfId="0" applyFont="1" applyFill="1" applyBorder="1" applyAlignment="1">
      <alignment horizontal="center"/>
    </xf>
    <xf numFmtId="4" fontId="24" fillId="0" borderId="10" xfId="0" applyNumberFormat="1" applyFont="1" applyFill="1" applyBorder="1" applyAlignment="1">
      <alignment horizontal="right"/>
    </xf>
    <xf numFmtId="9" fontId="24" fillId="0" borderId="10" xfId="0" applyNumberFormat="1" applyFont="1" applyFill="1" applyBorder="1" applyAlignment="1">
      <alignment/>
    </xf>
    <xf numFmtId="4" fontId="24" fillId="0" borderId="10" xfId="0" applyNumberFormat="1" applyFont="1" applyFill="1" applyBorder="1" applyAlignment="1">
      <alignment/>
    </xf>
    <xf numFmtId="165" fontId="24" fillId="0" borderId="10" xfId="0" applyNumberFormat="1" applyFont="1" applyFill="1" applyBorder="1" applyAlignment="1">
      <alignment horizontal="right"/>
    </xf>
    <xf numFmtId="0" fontId="6" fillId="0" borderId="0" xfId="0" applyFont="1" applyFill="1" applyBorder="1" applyAlignment="1">
      <alignment horizontal="center" wrapText="1"/>
    </xf>
    <xf numFmtId="0" fontId="6" fillId="0" borderId="0" xfId="0" applyFont="1" applyFill="1" applyBorder="1" applyAlignment="1">
      <alignment horizontal="center" vertical="center"/>
    </xf>
    <xf numFmtId="2" fontId="6" fillId="0" borderId="0" xfId="0" applyNumberFormat="1" applyFont="1" applyFill="1" applyBorder="1" applyAlignment="1">
      <alignment/>
    </xf>
    <xf numFmtId="9" fontId="6" fillId="0" borderId="0" xfId="0" applyNumberFormat="1" applyFont="1" applyFill="1" applyBorder="1" applyAlignment="1">
      <alignment/>
    </xf>
    <xf numFmtId="165" fontId="6" fillId="0" borderId="0" xfId="0" applyNumberFormat="1" applyFont="1" applyFill="1" applyBorder="1" applyAlignment="1">
      <alignment/>
    </xf>
    <xf numFmtId="0" fontId="25" fillId="0" borderId="0" xfId="0" applyFont="1" applyAlignment="1">
      <alignment/>
    </xf>
    <xf numFmtId="9" fontId="6" fillId="0" borderId="10" xfId="0" applyNumberFormat="1" applyFont="1" applyBorder="1" applyAlignment="1">
      <alignment vertical="center"/>
    </xf>
    <xf numFmtId="2" fontId="6" fillId="0" borderId="10" xfId="0" applyNumberFormat="1" applyFont="1" applyBorder="1" applyAlignment="1">
      <alignment vertical="center"/>
    </xf>
    <xf numFmtId="165" fontId="6" fillId="0" borderId="10" xfId="0" applyNumberFormat="1" applyFont="1" applyBorder="1" applyAlignment="1">
      <alignment vertical="center"/>
    </xf>
    <xf numFmtId="0" fontId="6" fillId="0" borderId="10" xfId="0" applyFont="1" applyFill="1" applyBorder="1" applyAlignment="1">
      <alignment horizontal="center" vertical="center" wrapText="1"/>
    </xf>
    <xf numFmtId="2" fontId="6" fillId="0" borderId="10" xfId="0" applyNumberFormat="1" applyFont="1" applyFill="1" applyBorder="1" applyAlignment="1">
      <alignment vertical="center"/>
    </xf>
    <xf numFmtId="9" fontId="6" fillId="0" borderId="10" xfId="0" applyNumberFormat="1" applyFont="1" applyFill="1" applyBorder="1" applyAlignment="1">
      <alignment vertical="center"/>
    </xf>
    <xf numFmtId="165" fontId="6" fillId="0" borderId="10" xfId="0" applyNumberFormat="1" applyFont="1" applyFill="1" applyBorder="1" applyAlignment="1">
      <alignment vertical="center"/>
    </xf>
    <xf numFmtId="0" fontId="25" fillId="0" borderId="0" xfId="0" applyFont="1" applyBorder="1" applyAlignment="1">
      <alignment wrapText="1"/>
    </xf>
    <xf numFmtId="166" fontId="0" fillId="0" borderId="0" xfId="0" applyNumberFormat="1" applyBorder="1" applyAlignment="1">
      <alignment/>
    </xf>
    <xf numFmtId="170" fontId="3" fillId="0" borderId="0" xfId="44" applyNumberFormat="1" applyFont="1" applyBorder="1" applyAlignment="1">
      <alignment/>
    </xf>
    <xf numFmtId="0" fontId="0" fillId="0" borderId="0" xfId="0" applyAlignment="1">
      <alignment wrapText="1"/>
    </xf>
    <xf numFmtId="0" fontId="0" fillId="0" borderId="0" xfId="0" applyBorder="1" applyAlignment="1">
      <alignment/>
    </xf>
    <xf numFmtId="0" fontId="0" fillId="0" borderId="0" xfId="0" applyFont="1" applyAlignment="1">
      <alignment wrapText="1"/>
    </xf>
    <xf numFmtId="0" fontId="1" fillId="0" borderId="0" xfId="0" applyFont="1" applyAlignment="1">
      <alignment/>
    </xf>
    <xf numFmtId="44" fontId="1" fillId="0" borderId="0" xfId="44" applyFont="1" applyAlignment="1">
      <alignment/>
    </xf>
    <xf numFmtId="44" fontId="1" fillId="0" borderId="0" xfId="0" applyNumberFormat="1" applyFont="1" applyAlignment="1">
      <alignment/>
    </xf>
    <xf numFmtId="44" fontId="0" fillId="0" borderId="0" xfId="0" applyNumberFormat="1" applyAlignment="1">
      <alignment/>
    </xf>
    <xf numFmtId="2" fontId="0" fillId="0" borderId="0" xfId="0" applyNumberFormat="1" applyAlignment="1" applyProtection="1">
      <alignment/>
      <protection locked="0"/>
    </xf>
    <xf numFmtId="0" fontId="0" fillId="0" borderId="0" xfId="0" applyFill="1" applyAlignment="1">
      <alignment/>
    </xf>
    <xf numFmtId="44" fontId="0" fillId="0" borderId="0" xfId="44" applyFont="1" applyAlignment="1">
      <alignment/>
    </xf>
    <xf numFmtId="0" fontId="6" fillId="0" borderId="11" xfId="0" applyFont="1" applyFill="1" applyBorder="1" applyAlignment="1">
      <alignment horizontal="left" vertical="center"/>
    </xf>
    <xf numFmtId="0" fontId="0" fillId="24" borderId="12" xfId="0" applyFill="1" applyBorder="1" applyAlignment="1">
      <alignment/>
    </xf>
    <xf numFmtId="0" fontId="0" fillId="24" borderId="13" xfId="0" applyFill="1" applyBorder="1" applyAlignment="1">
      <alignment/>
    </xf>
    <xf numFmtId="0" fontId="0" fillId="24" borderId="11" xfId="0" applyFill="1" applyBorder="1" applyAlignment="1">
      <alignment/>
    </xf>
    <xf numFmtId="0" fontId="0" fillId="24" borderId="0" xfId="0" applyFill="1" applyBorder="1" applyAlignment="1">
      <alignment/>
    </xf>
    <xf numFmtId="0" fontId="0" fillId="24" borderId="14" xfId="0" applyFill="1" applyBorder="1" applyAlignment="1">
      <alignment/>
    </xf>
    <xf numFmtId="0" fontId="0" fillId="24" borderId="15" xfId="0" applyFill="1" applyBorder="1" applyAlignment="1">
      <alignment/>
    </xf>
    <xf numFmtId="0" fontId="0" fillId="24" borderId="16" xfId="0" applyFill="1" applyBorder="1" applyAlignment="1">
      <alignment/>
    </xf>
    <xf numFmtId="0" fontId="0" fillId="24" borderId="17" xfId="0" applyFill="1" applyBorder="1" applyAlignment="1">
      <alignment/>
    </xf>
    <xf numFmtId="0" fontId="1" fillId="24" borderId="10" xfId="0" applyFont="1" applyFill="1" applyBorder="1" applyAlignment="1">
      <alignment horizontal="center"/>
    </xf>
    <xf numFmtId="2" fontId="0" fillId="0" borderId="0" xfId="0" applyNumberFormat="1" applyBorder="1" applyAlignment="1">
      <alignment/>
    </xf>
    <xf numFmtId="0" fontId="25" fillId="0" borderId="0" xfId="0" applyFont="1" applyBorder="1" applyAlignment="1">
      <alignment/>
    </xf>
    <xf numFmtId="0" fontId="3" fillId="25" borderId="18" xfId="0" applyFont="1" applyFill="1" applyBorder="1" applyAlignment="1">
      <alignment horizontal="center" vertical="center"/>
    </xf>
    <xf numFmtId="0" fontId="3" fillId="25" borderId="19" xfId="0" applyFont="1" applyFill="1" applyBorder="1" applyAlignment="1">
      <alignment horizontal="center" vertical="center" wrapText="1"/>
    </xf>
    <xf numFmtId="165" fontId="3" fillId="25" borderId="19" xfId="0" applyNumberFormat="1" applyFont="1" applyFill="1" applyBorder="1" applyAlignment="1">
      <alignment horizontal="right" vertical="center" wrapText="1"/>
    </xf>
    <xf numFmtId="0" fontId="3" fillId="25" borderId="20" xfId="0" applyFont="1" applyFill="1" applyBorder="1" applyAlignment="1">
      <alignment horizontal="center" vertical="center" wrapText="1"/>
    </xf>
    <xf numFmtId="166" fontId="3" fillId="25" borderId="10" xfId="0" applyNumberFormat="1" applyFont="1" applyFill="1" applyBorder="1" applyAlignment="1">
      <alignment horizontal="center" vertical="center"/>
    </xf>
    <xf numFmtId="0" fontId="3" fillId="25" borderId="10" xfId="0" applyFont="1" applyFill="1" applyBorder="1" applyAlignment="1">
      <alignment horizontal="center" vertical="center" wrapText="1"/>
    </xf>
    <xf numFmtId="0" fontId="0" fillId="0" borderId="0" xfId="0" applyBorder="1" applyAlignment="1">
      <alignment vertical="center"/>
    </xf>
    <xf numFmtId="166" fontId="0" fillId="0" borderId="0" xfId="0" applyNumberFormat="1" applyFont="1" applyBorder="1" applyAlignment="1">
      <alignment/>
    </xf>
    <xf numFmtId="0" fontId="6" fillId="0" borderId="10" xfId="0" applyFont="1" applyBorder="1" applyAlignment="1">
      <alignment vertical="center"/>
    </xf>
    <xf numFmtId="2" fontId="0" fillId="0" borderId="0" xfId="0" applyNumberFormat="1" applyAlignment="1">
      <alignment wrapText="1"/>
    </xf>
    <xf numFmtId="0" fontId="6" fillId="26" borderId="13" xfId="0" applyFont="1" applyFill="1" applyBorder="1" applyAlignment="1">
      <alignment horizontal="center" vertical="center" wrapText="1"/>
    </xf>
    <xf numFmtId="165" fontId="6" fillId="26" borderId="13" xfId="0" applyNumberFormat="1" applyFont="1" applyFill="1" applyBorder="1" applyAlignment="1">
      <alignment horizontal="right" vertical="center" wrapText="1"/>
    </xf>
    <xf numFmtId="0" fontId="3" fillId="26" borderId="16" xfId="0" applyFont="1" applyFill="1" applyBorder="1" applyAlignment="1">
      <alignment vertical="center"/>
    </xf>
    <xf numFmtId="0" fontId="6" fillId="26" borderId="12" xfId="0" applyFont="1" applyFill="1" applyBorder="1" applyAlignment="1">
      <alignment horizontal="left" vertical="center"/>
    </xf>
    <xf numFmtId="0" fontId="3" fillId="1" borderId="15" xfId="0" applyFont="1" applyFill="1" applyBorder="1" applyAlignment="1">
      <alignment/>
    </xf>
    <xf numFmtId="49" fontId="6" fillId="26" borderId="13" xfId="0" applyNumberFormat="1" applyFont="1" applyFill="1" applyBorder="1" applyAlignment="1">
      <alignment horizontal="center" wrapText="1"/>
    </xf>
    <xf numFmtId="0" fontId="6" fillId="26" borderId="13" xfId="0" applyFont="1" applyFill="1" applyBorder="1" applyAlignment="1">
      <alignment horizontal="center" vertical="center"/>
    </xf>
    <xf numFmtId="0" fontId="6" fillId="26" borderId="13" xfId="0" applyFont="1" applyFill="1" applyBorder="1" applyAlignment="1">
      <alignment/>
    </xf>
    <xf numFmtId="9" fontId="6" fillId="26" borderId="13" xfId="0" applyNumberFormat="1" applyFont="1" applyFill="1" applyBorder="1" applyAlignment="1">
      <alignment/>
    </xf>
    <xf numFmtId="2" fontId="6" fillId="26" borderId="13" xfId="0" applyNumberFormat="1" applyFont="1" applyFill="1" applyBorder="1" applyAlignment="1">
      <alignment/>
    </xf>
    <xf numFmtId="165" fontId="6" fillId="26" borderId="13" xfId="0" applyNumberFormat="1" applyFont="1" applyFill="1" applyBorder="1" applyAlignment="1">
      <alignment/>
    </xf>
    <xf numFmtId="0" fontId="3" fillId="26" borderId="16" xfId="0" applyFont="1" applyFill="1" applyBorder="1" applyAlignment="1">
      <alignment/>
    </xf>
    <xf numFmtId="0" fontId="6" fillId="26" borderId="12" xfId="0" applyFont="1" applyFill="1" applyBorder="1" applyAlignment="1">
      <alignment/>
    </xf>
    <xf numFmtId="0" fontId="6" fillId="26" borderId="13" xfId="0" applyFont="1" applyFill="1" applyBorder="1" applyAlignment="1">
      <alignment horizontal="center" wrapText="1"/>
    </xf>
    <xf numFmtId="0" fontId="6" fillId="26" borderId="12" xfId="0" applyFont="1" applyFill="1" applyBorder="1" applyAlignment="1">
      <alignment horizontal="left"/>
    </xf>
    <xf numFmtId="0" fontId="3" fillId="27" borderId="15" xfId="0" applyFont="1" applyFill="1" applyBorder="1" applyAlignment="1">
      <alignment horizontal="left" vertical="center"/>
    </xf>
    <xf numFmtId="0" fontId="25" fillId="28" borderId="0" xfId="0" applyFont="1" applyFill="1" applyBorder="1" applyAlignment="1">
      <alignment/>
    </xf>
    <xf numFmtId="0" fontId="0" fillId="28" borderId="0" xfId="0" applyFont="1" applyFill="1" applyBorder="1" applyAlignment="1">
      <alignment vertical="center"/>
    </xf>
    <xf numFmtId="0" fontId="45" fillId="0" borderId="0" xfId="0" applyFont="1" applyBorder="1" applyAlignment="1">
      <alignment/>
    </xf>
    <xf numFmtId="2" fontId="1" fillId="0" borderId="0" xfId="0" applyNumberFormat="1" applyFont="1" applyAlignment="1">
      <alignment/>
    </xf>
    <xf numFmtId="0" fontId="26" fillId="0" borderId="0" xfId="0" applyFont="1" applyFill="1" applyAlignment="1">
      <alignment/>
    </xf>
    <xf numFmtId="0" fontId="2" fillId="0" borderId="0" xfId="0" applyFont="1" applyFill="1" applyAlignment="1">
      <alignment/>
    </xf>
    <xf numFmtId="0" fontId="1" fillId="0" borderId="0" xfId="0" applyFont="1" applyFill="1" applyAlignment="1">
      <alignment wrapText="1"/>
    </xf>
    <xf numFmtId="0" fontId="1" fillId="0" borderId="0" xfId="0" applyFont="1" applyFill="1" applyBorder="1" applyAlignment="1">
      <alignment horizontal="center" wrapText="1"/>
    </xf>
    <xf numFmtId="0" fontId="1" fillId="0" borderId="16" xfId="0" applyFont="1" applyFill="1" applyBorder="1" applyAlignment="1">
      <alignment horizontal="center" wrapText="1"/>
    </xf>
    <xf numFmtId="0" fontId="1" fillId="0" borderId="0" xfId="0" applyFont="1" applyFill="1" applyAlignment="1">
      <alignment/>
    </xf>
    <xf numFmtId="0" fontId="0" fillId="0" borderId="0" xfId="0" applyFont="1" applyFill="1" applyAlignment="1">
      <alignment wrapText="1"/>
    </xf>
    <xf numFmtId="0" fontId="1" fillId="0" borderId="0" xfId="0" applyFont="1" applyFill="1" applyAlignment="1">
      <alignment wrapText="1"/>
    </xf>
    <xf numFmtId="0" fontId="1" fillId="0" borderId="0" xfId="0" applyFont="1" applyFill="1" applyAlignment="1">
      <alignment horizontal="right" wrapText="1"/>
    </xf>
    <xf numFmtId="44" fontId="1" fillId="0" borderId="0" xfId="44" applyFont="1" applyFill="1" applyBorder="1" applyAlignment="1">
      <alignment horizontal="center" wrapText="1"/>
    </xf>
    <xf numFmtId="0" fontId="1" fillId="0" borderId="16" xfId="0" applyFont="1" applyFill="1" applyBorder="1" applyAlignment="1">
      <alignment horizontal="center" wrapText="1"/>
    </xf>
    <xf numFmtId="44" fontId="1" fillId="0" borderId="0" xfId="44" applyFont="1" applyFill="1" applyAlignment="1">
      <alignment horizontal="right"/>
    </xf>
    <xf numFmtId="44" fontId="1" fillId="0" borderId="0" xfId="44" applyFont="1" applyFill="1" applyAlignment="1">
      <alignment horizontal="left"/>
    </xf>
    <xf numFmtId="0" fontId="32" fillId="0" borderId="0" xfId="0" applyFont="1" applyFill="1" applyAlignment="1">
      <alignment horizontal="center"/>
    </xf>
    <xf numFmtId="0" fontId="1" fillId="0" borderId="0" xfId="0" applyFont="1" applyFill="1" applyAlignment="1">
      <alignment horizontal="center"/>
    </xf>
    <xf numFmtId="166" fontId="0" fillId="0" borderId="0" xfId="0" applyNumberFormat="1" applyBorder="1" applyAlignment="1">
      <alignment horizontal="center"/>
    </xf>
    <xf numFmtId="0" fontId="46" fillId="26" borderId="13" xfId="0" applyFont="1" applyFill="1" applyBorder="1" applyAlignment="1">
      <alignment/>
    </xf>
    <xf numFmtId="0" fontId="46" fillId="26" borderId="16" xfId="0" applyFont="1" applyFill="1" applyBorder="1" applyAlignment="1">
      <alignment/>
    </xf>
    <xf numFmtId="0" fontId="6" fillId="26" borderId="16" xfId="0" applyFont="1" applyFill="1" applyBorder="1" applyAlignment="1">
      <alignment/>
    </xf>
    <xf numFmtId="182" fontId="47" fillId="26" borderId="16" xfId="0" applyNumberFormat="1" applyFont="1" applyFill="1" applyBorder="1" applyAlignment="1">
      <alignment horizontal="center" vertical="center"/>
    </xf>
    <xf numFmtId="44" fontId="6" fillId="0" borderId="19" xfId="44" applyFont="1" applyBorder="1" applyAlignment="1">
      <alignment horizontal="center" vertical="center"/>
    </xf>
    <xf numFmtId="44" fontId="1" fillId="0" borderId="0" xfId="44" applyFont="1" applyFill="1" applyAlignment="1">
      <alignment/>
    </xf>
    <xf numFmtId="0" fontId="28" fillId="0" borderId="0" xfId="0" applyFont="1" applyFill="1" applyAlignment="1">
      <alignment/>
    </xf>
    <xf numFmtId="0" fontId="1" fillId="29" borderId="13" xfId="0" applyFont="1" applyFill="1" applyBorder="1" applyAlignment="1">
      <alignment wrapText="1"/>
    </xf>
    <xf numFmtId="0" fontId="1" fillId="29" borderId="21" xfId="0" applyFont="1" applyFill="1" applyBorder="1" applyAlignment="1">
      <alignment wrapText="1"/>
    </xf>
    <xf numFmtId="0" fontId="1" fillId="29" borderId="11" xfId="0" applyFont="1" applyFill="1" applyBorder="1" applyAlignment="1">
      <alignment wrapText="1"/>
    </xf>
    <xf numFmtId="0" fontId="1" fillId="29" borderId="0" xfId="0" applyFont="1" applyFill="1" applyBorder="1" applyAlignment="1">
      <alignment wrapText="1"/>
    </xf>
    <xf numFmtId="0" fontId="1" fillId="29" borderId="0" xfId="0" applyFont="1" applyFill="1" applyBorder="1" applyAlignment="1">
      <alignment horizontal="right" wrapText="1"/>
    </xf>
    <xf numFmtId="0" fontId="1" fillId="29" borderId="15" xfId="0" applyFont="1" applyFill="1" applyBorder="1" applyAlignment="1">
      <alignment wrapText="1"/>
    </xf>
    <xf numFmtId="0" fontId="1" fillId="29" borderId="16" xfId="0" applyFont="1" applyFill="1" applyBorder="1" applyAlignment="1">
      <alignment wrapText="1"/>
    </xf>
    <xf numFmtId="0" fontId="1" fillId="29" borderId="16" xfId="0" applyFont="1" applyFill="1" applyBorder="1" applyAlignment="1">
      <alignment horizontal="right" wrapText="1"/>
    </xf>
    <xf numFmtId="44" fontId="1" fillId="29" borderId="16" xfId="44" applyFont="1" applyFill="1" applyBorder="1" applyAlignment="1">
      <alignment horizontal="center" wrapText="1"/>
    </xf>
    <xf numFmtId="44" fontId="1" fillId="29" borderId="17" xfId="44" applyFont="1" applyFill="1" applyBorder="1" applyAlignment="1">
      <alignment horizontal="center" wrapText="1"/>
    </xf>
    <xf numFmtId="44" fontId="1" fillId="0" borderId="0" xfId="44" applyFont="1" applyFill="1" applyAlignment="1">
      <alignment horizontal="center"/>
    </xf>
    <xf numFmtId="2" fontId="1" fillId="0" borderId="0" xfId="0" applyNumberFormat="1" applyFont="1" applyFill="1" applyAlignment="1">
      <alignment horizontal="center"/>
    </xf>
    <xf numFmtId="0" fontId="1" fillId="1" borderId="0" xfId="0" applyFont="1" applyFill="1" applyAlignment="1">
      <alignment/>
    </xf>
    <xf numFmtId="0" fontId="1" fillId="1" borderId="0" xfId="0" applyFont="1" applyFill="1" applyAlignment="1">
      <alignment horizontal="center"/>
    </xf>
    <xf numFmtId="44" fontId="1" fillId="1" borderId="0" xfId="44" applyFont="1" applyFill="1" applyAlignment="1">
      <alignment horizontal="left"/>
    </xf>
    <xf numFmtId="0" fontId="0" fillId="0" borderId="0" xfId="0" applyFont="1" applyFill="1" applyAlignment="1">
      <alignment/>
    </xf>
    <xf numFmtId="44" fontId="1" fillId="1" borderId="0" xfId="44" applyFont="1" applyFill="1" applyAlignment="1">
      <alignment/>
    </xf>
    <xf numFmtId="0" fontId="1" fillId="30" borderId="0" xfId="0" applyFont="1" applyFill="1" applyAlignment="1">
      <alignment horizontal="center"/>
    </xf>
    <xf numFmtId="44" fontId="1" fillId="0" borderId="0" xfId="44" applyNumberFormat="1" applyFont="1" applyFill="1" applyAlignment="1">
      <alignment horizontal="right"/>
    </xf>
    <xf numFmtId="0" fontId="0" fillId="24" borderId="0" xfId="0" applyFont="1" applyFill="1" applyBorder="1" applyAlignment="1">
      <alignment/>
    </xf>
    <xf numFmtId="49" fontId="6" fillId="0" borderId="10" xfId="0" applyNumberFormat="1" applyFont="1" applyBorder="1" applyAlignment="1">
      <alignment horizontal="center" vertical="center" wrapText="1"/>
    </xf>
    <xf numFmtId="0" fontId="6" fillId="0" borderId="10" xfId="0" applyFont="1" applyBorder="1" applyAlignment="1">
      <alignment horizontal="center" vertical="center"/>
    </xf>
    <xf numFmtId="0" fontId="6" fillId="0" borderId="10" xfId="0" applyFont="1" applyFill="1" applyBorder="1" applyAlignment="1">
      <alignment horizontal="center" wrapText="1"/>
    </xf>
    <xf numFmtId="0" fontId="6" fillId="0" borderId="10" xfId="0" applyFont="1" applyBorder="1" applyAlignment="1">
      <alignment horizontal="left"/>
    </xf>
    <xf numFmtId="0" fontId="48" fillId="0" borderId="0" xfId="0" applyFont="1" applyBorder="1" applyAlignment="1">
      <alignment/>
    </xf>
    <xf numFmtId="0" fontId="48" fillId="0" borderId="0" xfId="0" applyFont="1" applyFill="1" applyBorder="1" applyAlignment="1">
      <alignment horizontal="center" wrapText="1"/>
    </xf>
    <xf numFmtId="0" fontId="48" fillId="0" borderId="0" xfId="0" applyFont="1" applyFill="1" applyBorder="1" applyAlignment="1">
      <alignment horizontal="center" vertical="center"/>
    </xf>
    <xf numFmtId="2" fontId="48" fillId="0" borderId="0" xfId="0" applyNumberFormat="1" applyFont="1" applyFill="1" applyBorder="1" applyAlignment="1">
      <alignment/>
    </xf>
    <xf numFmtId="9" fontId="48" fillId="0" borderId="0" xfId="0" applyNumberFormat="1" applyFont="1" applyFill="1" applyBorder="1" applyAlignment="1">
      <alignment/>
    </xf>
    <xf numFmtId="165" fontId="48" fillId="0" borderId="0" xfId="0" applyNumberFormat="1" applyFont="1" applyFill="1" applyBorder="1" applyAlignment="1">
      <alignment/>
    </xf>
    <xf numFmtId="0" fontId="49" fillId="0" borderId="0" xfId="0" applyFont="1" applyBorder="1" applyAlignment="1">
      <alignment/>
    </xf>
    <xf numFmtId="0" fontId="50" fillId="0" borderId="0" xfId="0" applyFont="1" applyBorder="1" applyAlignment="1">
      <alignment/>
    </xf>
    <xf numFmtId="0" fontId="51" fillId="0" borderId="18" xfId="0" applyFont="1" applyBorder="1" applyAlignment="1">
      <alignment/>
    </xf>
    <xf numFmtId="0" fontId="48" fillId="0" borderId="19" xfId="0" applyFont="1" applyFill="1" applyBorder="1" applyAlignment="1">
      <alignment horizontal="center" wrapText="1"/>
    </xf>
    <xf numFmtId="0" fontId="48" fillId="0" borderId="19" xfId="0" applyNumberFormat="1" applyFont="1" applyFill="1" applyBorder="1" applyAlignment="1">
      <alignment horizontal="center" vertical="center"/>
    </xf>
    <xf numFmtId="2" fontId="48" fillId="0" borderId="19" xfId="0" applyNumberFormat="1" applyFont="1" applyFill="1" applyBorder="1" applyAlignment="1">
      <alignment/>
    </xf>
    <xf numFmtId="9" fontId="48" fillId="0" borderId="19" xfId="0" applyNumberFormat="1" applyFont="1" applyFill="1" applyBorder="1" applyAlignment="1">
      <alignment/>
    </xf>
    <xf numFmtId="165" fontId="48" fillId="0" borderId="19" xfId="0" applyNumberFormat="1" applyFont="1" applyFill="1" applyBorder="1" applyAlignment="1">
      <alignment/>
    </xf>
    <xf numFmtId="0" fontId="50" fillId="0" borderId="19" xfId="0" applyFont="1" applyBorder="1" applyAlignment="1">
      <alignment/>
    </xf>
    <xf numFmtId="0" fontId="48" fillId="0" borderId="10" xfId="0" applyFont="1" applyBorder="1" applyAlignment="1">
      <alignment horizontal="center" vertical="center"/>
    </xf>
    <xf numFmtId="0" fontId="48" fillId="0" borderId="10" xfId="0" applyFont="1" applyFill="1" applyBorder="1" applyAlignment="1">
      <alignment/>
    </xf>
    <xf numFmtId="9" fontId="48" fillId="0" borderId="10" xfId="0" applyNumberFormat="1" applyFont="1" applyBorder="1" applyAlignment="1">
      <alignment/>
    </xf>
    <xf numFmtId="2" fontId="48" fillId="0" borderId="10" xfId="0" applyNumberFormat="1" applyFont="1" applyBorder="1" applyAlignment="1">
      <alignment/>
    </xf>
    <xf numFmtId="165" fontId="48" fillId="0" borderId="10" xfId="0" applyNumberFormat="1" applyFont="1" applyBorder="1" applyAlignment="1">
      <alignment/>
    </xf>
    <xf numFmtId="166" fontId="48" fillId="0" borderId="0" xfId="0" applyNumberFormat="1" applyFont="1" applyBorder="1" applyAlignment="1">
      <alignment/>
    </xf>
    <xf numFmtId="0" fontId="48" fillId="0" borderId="10" xfId="0" applyFont="1" applyBorder="1" applyAlignment="1">
      <alignment/>
    </xf>
    <xf numFmtId="0" fontId="48" fillId="0" borderId="10" xfId="0" applyFont="1" applyBorder="1" applyAlignment="1">
      <alignment horizontal="center" wrapText="1"/>
    </xf>
    <xf numFmtId="0" fontId="48" fillId="0" borderId="10" xfId="0" applyFont="1" applyFill="1" applyBorder="1" applyAlignment="1">
      <alignment horizontal="center" wrapText="1"/>
    </xf>
    <xf numFmtId="2" fontId="48" fillId="0" borderId="10" xfId="0" applyNumberFormat="1" applyFont="1" applyFill="1" applyBorder="1" applyAlignment="1">
      <alignment/>
    </xf>
    <xf numFmtId="0" fontId="48" fillId="0" borderId="10" xfId="0" applyFont="1" applyFill="1" applyBorder="1" applyAlignment="1">
      <alignment horizontal="center" vertical="center"/>
    </xf>
    <xf numFmtId="9" fontId="48" fillId="0" borderId="10" xfId="0" applyNumberFormat="1" applyFont="1" applyFill="1" applyBorder="1" applyAlignment="1">
      <alignment/>
    </xf>
    <xf numFmtId="165" fontId="48" fillId="0" borderId="10" xfId="0" applyNumberFormat="1" applyFont="1" applyFill="1" applyBorder="1" applyAlignment="1">
      <alignment/>
    </xf>
    <xf numFmtId="0" fontId="48" fillId="0" borderId="10" xfId="0" applyFont="1" applyBorder="1" applyAlignment="1">
      <alignment horizontal="left"/>
    </xf>
    <xf numFmtId="0" fontId="52" fillId="0" borderId="10" xfId="0" applyFont="1" applyFill="1" applyBorder="1" applyAlignment="1">
      <alignment/>
    </xf>
    <xf numFmtId="0" fontId="52" fillId="0" borderId="10" xfId="0" applyFont="1" applyFill="1" applyBorder="1" applyAlignment="1">
      <alignment horizontal="center"/>
    </xf>
    <xf numFmtId="4" fontId="52" fillId="0" borderId="10" xfId="0" applyNumberFormat="1" applyFont="1" applyFill="1" applyBorder="1" applyAlignment="1">
      <alignment horizontal="right"/>
    </xf>
    <xf numFmtId="9" fontId="52" fillId="0" borderId="10" xfId="0" applyNumberFormat="1" applyFont="1" applyFill="1" applyBorder="1" applyAlignment="1">
      <alignment/>
    </xf>
    <xf numFmtId="4" fontId="52" fillId="0" borderId="10" xfId="0" applyNumberFormat="1" applyFont="1" applyFill="1" applyBorder="1" applyAlignment="1">
      <alignment/>
    </xf>
    <xf numFmtId="165" fontId="52" fillId="0" borderId="10" xfId="0" applyNumberFormat="1" applyFont="1" applyFill="1" applyBorder="1" applyAlignment="1">
      <alignment horizontal="right"/>
    </xf>
    <xf numFmtId="0" fontId="0" fillId="0" borderId="0" xfId="0" applyAlignment="1" quotePrefix="1">
      <alignment wrapText="1"/>
    </xf>
    <xf numFmtId="10" fontId="0" fillId="0" borderId="0" xfId="71" applyNumberFormat="1" applyFont="1" applyBorder="1" applyAlignment="1">
      <alignment/>
    </xf>
    <xf numFmtId="166" fontId="46" fillId="31" borderId="10" xfId="0" applyNumberFormat="1" applyFont="1" applyFill="1" applyBorder="1" applyAlignment="1">
      <alignment/>
    </xf>
    <xf numFmtId="166" fontId="46" fillId="0" borderId="10" xfId="0" applyNumberFormat="1" applyFont="1" applyBorder="1" applyAlignment="1">
      <alignment/>
    </xf>
    <xf numFmtId="166" fontId="46" fillId="0" borderId="10" xfId="0" applyNumberFormat="1" applyFont="1" applyFill="1" applyBorder="1" applyAlignment="1">
      <alignment/>
    </xf>
    <xf numFmtId="166" fontId="46" fillId="0" borderId="0" xfId="0" applyNumberFormat="1" applyFont="1" applyBorder="1" applyAlignment="1">
      <alignment/>
    </xf>
    <xf numFmtId="0" fontId="48" fillId="0" borderId="10" xfId="0" applyFont="1" applyFill="1" applyBorder="1" applyAlignment="1">
      <alignment vertical="center"/>
    </xf>
    <xf numFmtId="49" fontId="48" fillId="0" borderId="10" xfId="0" applyNumberFormat="1" applyFont="1" applyFill="1" applyBorder="1" applyAlignment="1">
      <alignment horizontal="center" wrapText="1"/>
    </xf>
    <xf numFmtId="9" fontId="48" fillId="0" borderId="10" xfId="0" applyNumberFormat="1" applyFont="1" applyFill="1" applyBorder="1" applyAlignment="1">
      <alignment vertical="center"/>
    </xf>
    <xf numFmtId="2" fontId="48" fillId="0" borderId="10" xfId="0" applyNumberFormat="1" applyFont="1" applyFill="1" applyBorder="1" applyAlignment="1">
      <alignment vertical="center"/>
    </xf>
    <xf numFmtId="165" fontId="48" fillId="0" borderId="10" xfId="0" applyNumberFormat="1" applyFont="1" applyFill="1" applyBorder="1" applyAlignment="1">
      <alignment vertical="center"/>
    </xf>
    <xf numFmtId="166" fontId="46" fillId="0" borderId="10" xfId="0" applyNumberFormat="1" applyFont="1" applyFill="1" applyBorder="1" applyAlignment="1">
      <alignment vertical="center"/>
    </xf>
    <xf numFmtId="0" fontId="0" fillId="0" borderId="0" xfId="0" applyFont="1" applyFill="1" applyAlignment="1">
      <alignment horizontal="left" vertical="top" wrapText="1"/>
    </xf>
    <xf numFmtId="0" fontId="0" fillId="0" borderId="0" xfId="0" applyFill="1" applyAlignment="1">
      <alignment horizontal="left" vertical="top" wrapText="1"/>
    </xf>
    <xf numFmtId="0" fontId="31" fillId="0" borderId="0" xfId="0" applyFont="1" applyFill="1" applyAlignment="1">
      <alignment horizontal="left" vertical="top"/>
    </xf>
    <xf numFmtId="44" fontId="1" fillId="0" borderId="22" xfId="44" applyFont="1" applyFill="1" applyBorder="1" applyAlignment="1">
      <alignment horizontal="left"/>
    </xf>
    <xf numFmtId="0" fontId="1" fillId="24" borderId="18" xfId="0" applyFont="1" applyFill="1" applyBorder="1" applyAlignment="1">
      <alignment horizontal="left"/>
    </xf>
    <xf numFmtId="0" fontId="1" fillId="24" borderId="19" xfId="0" applyFont="1" applyFill="1" applyBorder="1" applyAlignment="1">
      <alignment horizontal="left"/>
    </xf>
    <xf numFmtId="0" fontId="1" fillId="24" borderId="20" xfId="0" applyFont="1" applyFill="1" applyBorder="1" applyAlignment="1">
      <alignment horizontal="left"/>
    </xf>
    <xf numFmtId="44" fontId="1" fillId="0" borderId="0" xfId="44" applyFont="1" applyFill="1" applyAlignment="1">
      <alignment horizontal="left"/>
    </xf>
    <xf numFmtId="0" fontId="1" fillId="29" borderId="12" xfId="0" applyFont="1" applyFill="1" applyBorder="1" applyAlignment="1">
      <alignment horizontal="right" wrapText="1"/>
    </xf>
    <xf numFmtId="0" fontId="1" fillId="29" borderId="13" xfId="0" applyFont="1" applyFill="1" applyBorder="1" applyAlignment="1">
      <alignment horizontal="right" wrapText="1"/>
    </xf>
    <xf numFmtId="0" fontId="34" fillId="0" borderId="0" xfId="0" applyFont="1" applyFill="1" applyBorder="1" applyAlignment="1">
      <alignment horizontal="right" vertical="center"/>
    </xf>
    <xf numFmtId="0" fontId="33" fillId="0" borderId="0" xfId="0" applyFont="1" applyFill="1" applyBorder="1" applyAlignment="1">
      <alignment horizontal="right" vertical="center"/>
    </xf>
    <xf numFmtId="0" fontId="0" fillId="0" borderId="0" xfId="0" applyFont="1" applyFill="1" applyAlignment="1">
      <alignment horizontal="left" wrapText="1"/>
    </xf>
    <xf numFmtId="0" fontId="0" fillId="0" borderId="0" xfId="0" applyFill="1" applyAlignment="1">
      <alignment horizontal="left" wrapText="1"/>
    </xf>
    <xf numFmtId="0" fontId="0" fillId="24" borderId="19" xfId="0" applyFont="1" applyFill="1" applyBorder="1" applyAlignment="1">
      <alignment horizontal="left"/>
    </xf>
    <xf numFmtId="0" fontId="0" fillId="24" borderId="19" xfId="0" applyFill="1" applyBorder="1" applyAlignment="1">
      <alignment horizontal="left"/>
    </xf>
    <xf numFmtId="0" fontId="0" fillId="24" borderId="20" xfId="0" applyFill="1" applyBorder="1" applyAlignment="1">
      <alignment horizontal="left"/>
    </xf>
    <xf numFmtId="0" fontId="0" fillId="0" borderId="0" xfId="0" applyFill="1" applyAlignment="1">
      <alignment horizontal="left" vertical="center"/>
    </xf>
    <xf numFmtId="0" fontId="30" fillId="0" borderId="0" xfId="0" applyFont="1" applyFill="1" applyBorder="1" applyAlignment="1">
      <alignment horizontal="center" vertical="center"/>
    </xf>
    <xf numFmtId="0" fontId="0" fillId="24" borderId="16" xfId="0" applyFont="1" applyFill="1" applyBorder="1" applyAlignment="1">
      <alignment horizontal="left"/>
    </xf>
    <xf numFmtId="0" fontId="0" fillId="24" borderId="16" xfId="0" applyFill="1" applyBorder="1" applyAlignment="1">
      <alignment horizontal="left"/>
    </xf>
    <xf numFmtId="0" fontId="0" fillId="24" borderId="17" xfId="0" applyFill="1" applyBorder="1" applyAlignment="1">
      <alignment horizontal="left"/>
    </xf>
    <xf numFmtId="0" fontId="1" fillId="0" borderId="16" xfId="0" applyFont="1" applyFill="1" applyBorder="1" applyAlignment="1">
      <alignment horizontal="left" wrapText="1"/>
    </xf>
    <xf numFmtId="0" fontId="1" fillId="0" borderId="16" xfId="0" applyFont="1" applyFill="1" applyBorder="1" applyAlignment="1">
      <alignment horizontal="center" wrapText="1"/>
    </xf>
    <xf numFmtId="0" fontId="0" fillId="0" borderId="0" xfId="0" applyFill="1" applyAlignment="1">
      <alignment horizontal="left"/>
    </xf>
    <xf numFmtId="0" fontId="0" fillId="24" borderId="11" xfId="0" applyFill="1" applyBorder="1" applyAlignment="1">
      <alignment horizontal="right"/>
    </xf>
    <xf numFmtId="0" fontId="0" fillId="24" borderId="0" xfId="0" applyFill="1" applyBorder="1" applyAlignment="1">
      <alignment horizontal="right"/>
    </xf>
    <xf numFmtId="44" fontId="27" fillId="0" borderId="23" xfId="44" applyFont="1" applyFill="1" applyBorder="1" applyAlignment="1">
      <alignment horizontal="left"/>
    </xf>
    <xf numFmtId="44" fontId="29" fillId="0" borderId="23" xfId="44" applyFont="1" applyFill="1" applyBorder="1" applyAlignment="1">
      <alignment horizontal="left"/>
    </xf>
    <xf numFmtId="0" fontId="27" fillId="0" borderId="0" xfId="0" applyFont="1" applyFill="1" applyAlignment="1">
      <alignment horizontal="left" vertical="center" wrapText="1"/>
    </xf>
    <xf numFmtId="44" fontId="29" fillId="29" borderId="16" xfId="44" applyFont="1" applyFill="1" applyBorder="1" applyAlignment="1">
      <alignment horizontal="left" wrapText="1"/>
    </xf>
    <xf numFmtId="44" fontId="29" fillId="29" borderId="17" xfId="44" applyFont="1" applyFill="1" applyBorder="1" applyAlignment="1">
      <alignment horizontal="left" wrapText="1"/>
    </xf>
    <xf numFmtId="0" fontId="1" fillId="0" borderId="0" xfId="0" applyFont="1" applyFill="1" applyAlignment="1">
      <alignment horizontal="left" wrapText="1"/>
    </xf>
    <xf numFmtId="0" fontId="27" fillId="0" borderId="0" xfId="0" applyFont="1" applyFill="1" applyAlignment="1">
      <alignment horizontal="left" wrapText="1"/>
    </xf>
    <xf numFmtId="0" fontId="0" fillId="0" borderId="0" xfId="0" applyFont="1" applyFill="1" applyAlignment="1">
      <alignment wrapText="1"/>
    </xf>
    <xf numFmtId="0" fontId="1" fillId="0" borderId="16" xfId="0" applyFont="1" applyFill="1" applyBorder="1" applyAlignment="1">
      <alignment horizontal="left"/>
    </xf>
    <xf numFmtId="0" fontId="1" fillId="0" borderId="16" xfId="0" applyFont="1" applyFill="1" applyBorder="1" applyAlignment="1">
      <alignment horizontal="center" wrapText="1"/>
    </xf>
    <xf numFmtId="0" fontId="31" fillId="0" borderId="0" xfId="0" applyFont="1" applyFill="1" applyAlignment="1">
      <alignment horizontal="left" vertical="center"/>
    </xf>
    <xf numFmtId="0" fontId="27" fillId="0" borderId="0" xfId="0" applyFont="1" applyFill="1" applyAlignment="1">
      <alignment horizontal="right"/>
    </xf>
    <xf numFmtId="44" fontId="27" fillId="0" borderId="24" xfId="44" applyNumberFormat="1" applyFont="1" applyFill="1" applyBorder="1" applyAlignment="1">
      <alignment horizontal="center"/>
    </xf>
    <xf numFmtId="44" fontId="27" fillId="0" borderId="0" xfId="44" applyFont="1" applyFill="1" applyAlignment="1">
      <alignment horizontal="center"/>
    </xf>
    <xf numFmtId="44" fontId="29" fillId="0" borderId="0" xfId="44" applyFont="1" applyFill="1" applyAlignment="1">
      <alignment horizontal="center"/>
    </xf>
    <xf numFmtId="44" fontId="27" fillId="0" borderId="0" xfId="44" applyFont="1" applyFill="1" applyAlignment="1">
      <alignment horizontal="right"/>
    </xf>
    <xf numFmtId="44" fontId="27" fillId="0" borderId="24" xfId="44" applyFont="1" applyFill="1" applyBorder="1" applyAlignment="1">
      <alignment horizontal="right"/>
    </xf>
    <xf numFmtId="0" fontId="31" fillId="0" borderId="0" xfId="0" applyFont="1" applyFill="1" applyAlignment="1">
      <alignment horizontal="left"/>
    </xf>
    <xf numFmtId="44" fontId="29" fillId="0" borderId="0" xfId="44" applyFont="1" applyFill="1" applyAlignment="1">
      <alignment horizontal="right"/>
    </xf>
    <xf numFmtId="44" fontId="1" fillId="0" borderId="0" xfId="44" applyFont="1" applyFill="1" applyAlignment="1">
      <alignment horizontal="right"/>
    </xf>
    <xf numFmtId="0" fontId="1" fillId="0" borderId="16" xfId="0" applyFont="1" applyFill="1" applyBorder="1" applyAlignment="1">
      <alignment horizontal="center"/>
    </xf>
    <xf numFmtId="44" fontId="27" fillId="0" borderId="23" xfId="0" applyNumberFormat="1" applyFont="1" applyFill="1" applyBorder="1" applyAlignment="1">
      <alignment horizontal="right"/>
    </xf>
    <xf numFmtId="0" fontId="27" fillId="0" borderId="23" xfId="0" applyFont="1" applyFill="1" applyBorder="1" applyAlignment="1">
      <alignment horizontal="right"/>
    </xf>
    <xf numFmtId="44" fontId="1" fillId="0" borderId="22" xfId="44" applyFont="1" applyFill="1" applyBorder="1" applyAlignment="1">
      <alignment horizontal="right"/>
    </xf>
    <xf numFmtId="44" fontId="1" fillId="0" borderId="0" xfId="0" applyNumberFormat="1" applyFont="1" applyFill="1" applyAlignment="1">
      <alignment horizontal="left"/>
    </xf>
    <xf numFmtId="0" fontId="1" fillId="0" borderId="0" xfId="0" applyFont="1" applyFill="1" applyAlignment="1">
      <alignment horizontal="left"/>
    </xf>
    <xf numFmtId="44" fontId="1" fillId="0" borderId="0" xfId="0" applyNumberFormat="1" applyFont="1" applyFill="1" applyAlignment="1">
      <alignment horizontal="center"/>
    </xf>
    <xf numFmtId="0" fontId="1" fillId="0" borderId="0" xfId="0" applyFont="1" applyFill="1" applyAlignment="1">
      <alignment horizontal="center"/>
    </xf>
    <xf numFmtId="44" fontId="29" fillId="29" borderId="16" xfId="44" applyFont="1" applyFill="1" applyBorder="1" applyAlignment="1">
      <alignment horizontal="center" wrapText="1"/>
    </xf>
    <xf numFmtId="44" fontId="29" fillId="29" borderId="17" xfId="44" applyFont="1" applyFill="1" applyBorder="1" applyAlignment="1">
      <alignment horizontal="center" wrapText="1"/>
    </xf>
    <xf numFmtId="0" fontId="53" fillId="0" borderId="0" xfId="0" applyFont="1" applyFill="1" applyBorder="1" applyAlignment="1">
      <alignment horizontal="right" vertical="center"/>
    </xf>
    <xf numFmtId="0" fontId="34" fillId="0" borderId="0" xfId="0" applyFont="1" applyFill="1" applyBorder="1" applyAlignment="1">
      <alignment horizontal="right" vertical="center" wrapText="1"/>
    </xf>
    <xf numFmtId="0" fontId="54" fillId="0" borderId="0" xfId="0" applyFont="1" applyFill="1" applyBorder="1" applyAlignment="1">
      <alignment horizontal="right" vertical="center" wrapText="1"/>
    </xf>
    <xf numFmtId="0" fontId="2" fillId="0" borderId="0" xfId="0" applyFont="1" applyFill="1" applyAlignment="1">
      <alignment horizontal="left" wrapText="1"/>
    </xf>
    <xf numFmtId="0" fontId="0" fillId="0" borderId="0" xfId="0" applyFill="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9" fillId="0" borderId="10" xfId="0" applyFont="1" applyBorder="1" applyAlignment="1">
      <alignment horizontal="center" vertical="center" wrapText="1"/>
    </xf>
    <xf numFmtId="0" fontId="48" fillId="0" borderId="10" xfId="0" applyFont="1" applyBorder="1" applyAlignment="1">
      <alignment vertical="center"/>
    </xf>
    <xf numFmtId="0" fontId="51" fillId="0" borderId="18" xfId="0" applyFont="1" applyFill="1" applyBorder="1" applyAlignment="1">
      <alignment horizontal="center"/>
    </xf>
    <xf numFmtId="0" fontId="51" fillId="0" borderId="19" xfId="0" applyFont="1" applyFill="1" applyBorder="1" applyAlignment="1">
      <alignment horizontal="center"/>
    </xf>
    <xf numFmtId="0" fontId="49" fillId="0" borderId="19" xfId="0" applyFont="1" applyFill="1" applyBorder="1" applyAlignment="1">
      <alignment horizontal="center" wrapText="1"/>
    </xf>
    <xf numFmtId="0" fontId="7" fillId="0" borderId="0" xfId="0" applyFont="1" applyBorder="1" applyAlignment="1">
      <alignment horizontal="center"/>
    </xf>
    <xf numFmtId="0" fontId="51" fillId="0" borderId="18" xfId="0" applyFont="1" applyBorder="1" applyAlignment="1">
      <alignment horizontal="center"/>
    </xf>
    <xf numFmtId="0" fontId="51" fillId="0" borderId="19" xfId="0" applyFont="1" applyBorder="1" applyAlignment="1">
      <alignment horizontal="center"/>
    </xf>
    <xf numFmtId="0" fontId="51" fillId="0" borderId="18" xfId="0" applyFont="1" applyBorder="1" applyAlignment="1">
      <alignment horizontal="center" vertical="center"/>
    </xf>
    <xf numFmtId="0" fontId="51" fillId="0" borderId="19" xfId="0" applyFont="1" applyBorder="1" applyAlignment="1">
      <alignment horizontal="center" vertical="center"/>
    </xf>
    <xf numFmtId="0" fontId="6" fillId="0" borderId="16" xfId="0" applyFont="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 xfId="46"/>
    <cellStyle name="DEMO" xfId="47"/>
    <cellStyle name="Explanatory Text" xfId="48"/>
    <cellStyle name="F2" xfId="49"/>
    <cellStyle name="F3" xfId="50"/>
    <cellStyle name="F4" xfId="51"/>
    <cellStyle name="F5" xfId="52"/>
    <cellStyle name="F6" xfId="53"/>
    <cellStyle name="F7" xfId="54"/>
    <cellStyle name="F8" xfId="55"/>
    <cellStyle name="Fixed" xfId="56"/>
    <cellStyle name="Followed Hyperlink" xfId="57"/>
    <cellStyle name="Good" xfId="58"/>
    <cellStyle name="Heading 1" xfId="59"/>
    <cellStyle name="Heading 2" xfId="60"/>
    <cellStyle name="Heading 3" xfId="61"/>
    <cellStyle name="Heading 4" xfId="62"/>
    <cellStyle name="HEADING1" xfId="63"/>
    <cellStyle name="HEADING2" xfId="64"/>
    <cellStyle name="Hyperlink" xfId="65"/>
    <cellStyle name="Input" xfId="66"/>
    <cellStyle name="Linked Cell" xfId="67"/>
    <cellStyle name="Neutral" xfId="68"/>
    <cellStyle name="Note" xfId="69"/>
    <cellStyle name="Output" xfId="70"/>
    <cellStyle name="Percent"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28575</xdr:rowOff>
    </xdr:from>
    <xdr:to>
      <xdr:col>5</xdr:col>
      <xdr:colOff>457200</xdr:colOff>
      <xdr:row>1</xdr:row>
      <xdr:rowOff>19050</xdr:rowOff>
    </xdr:to>
    <xdr:pic>
      <xdr:nvPicPr>
        <xdr:cNvPr id="1" name="Picture 2" descr="FW_Logo-Horizontal_RGB"/>
        <xdr:cNvPicPr preferRelativeResize="1">
          <a:picLocks noChangeAspect="1"/>
        </xdr:cNvPicPr>
      </xdr:nvPicPr>
      <xdr:blipFill>
        <a:blip r:embed="rId1"/>
        <a:stretch>
          <a:fillRect/>
        </a:stretch>
      </xdr:blipFill>
      <xdr:spPr>
        <a:xfrm>
          <a:off x="66675" y="28575"/>
          <a:ext cx="2647950"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5</xdr:col>
      <xdr:colOff>390525</xdr:colOff>
      <xdr:row>2</xdr:row>
      <xdr:rowOff>104775</xdr:rowOff>
    </xdr:to>
    <xdr:pic>
      <xdr:nvPicPr>
        <xdr:cNvPr id="1" name="Picture 2" descr="FW_Logo-Horizontal_RGB"/>
        <xdr:cNvPicPr preferRelativeResize="1">
          <a:picLocks noChangeAspect="1"/>
        </xdr:cNvPicPr>
      </xdr:nvPicPr>
      <xdr:blipFill>
        <a:blip r:embed="rId1"/>
        <a:stretch>
          <a:fillRect/>
        </a:stretch>
      </xdr:blipFill>
      <xdr:spPr>
        <a:xfrm>
          <a:off x="85725" y="66675"/>
          <a:ext cx="2667000" cy="790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_neha\nrbu2\Impact%20Fee\Kirkland\Feecalc%20Update%20expand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Virginia\Virginia\Documents%20and%20Settings\Administrator\My%20Documents\Jobs\olympia\Fee5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Projects\SE08-0092_BellevueTIF_Phase2\Analysis\Bellevue%20Impact%20Fee%20Spreadsheet%2011_10_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2008%20TIF\Copy%20of%20TIFCalculator_industry_v12-29-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e1"/>
      <sheetName val="fee2"/>
      <sheetName val="fee3"/>
      <sheetName val="fee4"/>
      <sheetName val="fee5"/>
      <sheetName val="TABLE 4"/>
      <sheetName val="Table 4 New"/>
      <sheetName val="Table 5-100%"/>
      <sheetName val="landuse"/>
      <sheetName val="TABLE 5 50%"/>
      <sheetName val="LUChart"/>
      <sheetName val="TripRates"/>
      <sheetName val="od"/>
      <sheetName val="od (4-report)"/>
      <sheetName val="Results"/>
      <sheetName val="P.L. by ID"/>
      <sheetName val="Subarea"/>
      <sheetName val="P.L. by Group"/>
      <sheetName val="sel1995"/>
      <sheetName val="Office Trip Rates"/>
      <sheetName val="Shopping Center Trip Rates"/>
      <sheetName val="Office, retail curves"/>
      <sheetName val="sel2012"/>
    </sheetNames>
    <sheetDataSet>
      <sheetData sheetId="0">
        <row r="5">
          <cell r="A5">
            <v>0</v>
          </cell>
          <cell r="B5">
            <v>0</v>
          </cell>
          <cell r="D5">
            <v>0</v>
          </cell>
          <cell r="G5">
            <v>0</v>
          </cell>
          <cell r="H5">
            <v>0</v>
          </cell>
        </row>
        <row r="6">
          <cell r="A6" t="str">
            <v>A</v>
          </cell>
          <cell r="B6">
            <v>9252.000000000002</v>
          </cell>
          <cell r="C6">
            <v>0</v>
          </cell>
          <cell r="D6">
            <v>9252.000000000002</v>
          </cell>
          <cell r="E6">
            <v>0.3400285481239804</v>
          </cell>
          <cell r="F6">
            <v>3145.9441272430677</v>
          </cell>
          <cell r="G6">
            <v>0.5794602698650676</v>
          </cell>
          <cell r="H6">
            <v>5361.166416791607</v>
          </cell>
        </row>
        <row r="7">
          <cell r="A7" t="str">
            <v>B</v>
          </cell>
          <cell r="B7">
            <v>3932</v>
          </cell>
          <cell r="C7">
            <v>0</v>
          </cell>
          <cell r="D7">
            <v>3932</v>
          </cell>
          <cell r="E7">
            <v>0.2588782757776145</v>
          </cell>
          <cell r="F7">
            <v>1017.9093803575803</v>
          </cell>
          <cell r="G7">
            <v>0.4848628192999054</v>
          </cell>
          <cell r="H7">
            <v>1906.4806054872279</v>
          </cell>
        </row>
        <row r="8">
          <cell r="A8" t="str">
            <v>C</v>
          </cell>
          <cell r="B8">
            <v>5468</v>
          </cell>
          <cell r="C8">
            <v>0</v>
          </cell>
          <cell r="D8">
            <v>5468</v>
          </cell>
          <cell r="E8">
            <v>0.23622920517560073</v>
          </cell>
          <cell r="F8">
            <v>1291.7012939001847</v>
          </cell>
          <cell r="G8">
            <v>0.6076443057722308</v>
          </cell>
          <cell r="H8">
            <v>3322.5990639625584</v>
          </cell>
        </row>
        <row r="9">
          <cell r="A9" t="str">
            <v>D</v>
          </cell>
          <cell r="B9">
            <v>1902.0000000000002</v>
          </cell>
          <cell r="C9">
            <v>0</v>
          </cell>
          <cell r="D9">
            <v>1902.0000000000002</v>
          </cell>
          <cell r="E9">
            <v>0.15238420393763513</v>
          </cell>
          <cell r="F9">
            <v>289.83475588938205</v>
          </cell>
          <cell r="G9">
            <v>0.5398361876396128</v>
          </cell>
          <cell r="H9">
            <v>1026.7684288905436</v>
          </cell>
        </row>
        <row r="10">
          <cell r="A10" t="str">
            <v>EF</v>
          </cell>
          <cell r="B10">
            <v>1908.0000000000005</v>
          </cell>
          <cell r="C10">
            <v>0</v>
          </cell>
          <cell r="D10">
            <v>1908.0000000000005</v>
          </cell>
          <cell r="E10">
            <v>0.10726853537192088</v>
          </cell>
          <cell r="F10">
            <v>204.6683654896251</v>
          </cell>
          <cell r="G10">
            <v>0.4581388965138622</v>
          </cell>
          <cell r="H10">
            <v>874.1290145484493</v>
          </cell>
        </row>
        <row r="11">
          <cell r="A11" t="str">
            <v>G</v>
          </cell>
          <cell r="B11">
            <v>671.9999999999999</v>
          </cell>
          <cell r="C11">
            <v>0</v>
          </cell>
          <cell r="D11">
            <v>671.9999999999999</v>
          </cell>
          <cell r="E11">
            <v>0.28798283261802576</v>
          </cell>
          <cell r="F11">
            <v>193.5244635193133</v>
          </cell>
          <cell r="G11">
            <v>0.4336810730253352</v>
          </cell>
          <cell r="H11">
            <v>291.4336810730252</v>
          </cell>
        </row>
        <row r="12">
          <cell r="A12" t="str">
            <v>H</v>
          </cell>
          <cell r="B12">
            <v>2978</v>
          </cell>
          <cell r="C12">
            <v>0</v>
          </cell>
          <cell r="D12">
            <v>2978</v>
          </cell>
          <cell r="E12">
            <v>0.13569099573614246</v>
          </cell>
          <cell r="F12">
            <v>404.08778530223225</v>
          </cell>
          <cell r="G12">
            <v>0.5660218671152228</v>
          </cell>
          <cell r="H12">
            <v>1685.6131202691336</v>
          </cell>
        </row>
        <row r="13">
          <cell r="A13" t="str">
            <v>I</v>
          </cell>
          <cell r="B13">
            <v>0</v>
          </cell>
          <cell r="C13">
            <v>0</v>
          </cell>
          <cell r="D13">
            <v>0</v>
          </cell>
          <cell r="E13">
            <v>-1.0121107266435987</v>
          </cell>
          <cell r="F13">
            <v>0</v>
          </cell>
          <cell r="G13">
            <v>0</v>
          </cell>
          <cell r="H13">
            <v>0</v>
          </cell>
        </row>
        <row r="14">
          <cell r="A14" t="str">
            <v>J</v>
          </cell>
          <cell r="B14">
            <v>200</v>
          </cell>
          <cell r="C14">
            <v>0</v>
          </cell>
          <cell r="D14">
            <v>200</v>
          </cell>
          <cell r="E14">
            <v>0.09595119245701608</v>
          </cell>
          <cell r="F14">
            <v>19.190238491403218</v>
          </cell>
          <cell r="G14">
            <v>0.10805084745762711</v>
          </cell>
          <cell r="H14">
            <v>21.610169491525422</v>
          </cell>
        </row>
        <row r="15">
          <cell r="A15" t="str">
            <v>K</v>
          </cell>
          <cell r="B15">
            <v>1000</v>
          </cell>
          <cell r="C15">
            <v>0</v>
          </cell>
          <cell r="D15">
            <v>1000</v>
          </cell>
          <cell r="E15">
            <v>0.11357510899722552</v>
          </cell>
          <cell r="F15">
            <v>113.57510899722551</v>
          </cell>
          <cell r="G15">
            <v>0.5347197589348619</v>
          </cell>
          <cell r="H15">
            <v>534.7197589348619</v>
          </cell>
        </row>
        <row r="16">
          <cell r="A16" t="str">
            <v>L</v>
          </cell>
          <cell r="B16">
            <v>2799.9999999999995</v>
          </cell>
          <cell r="C16">
            <v>0</v>
          </cell>
          <cell r="D16">
            <v>2799.9999999999995</v>
          </cell>
          <cell r="E16">
            <v>0.33921516987095074</v>
          </cell>
          <cell r="F16">
            <v>949.8024756386619</v>
          </cell>
          <cell r="G16">
            <v>0.4888375673595073</v>
          </cell>
          <cell r="H16">
            <v>1368.74518860662</v>
          </cell>
        </row>
        <row r="17">
          <cell r="A17" t="str">
            <v>M</v>
          </cell>
          <cell r="B17">
            <v>1300</v>
          </cell>
          <cell r="C17">
            <v>0</v>
          </cell>
          <cell r="D17">
            <v>1300</v>
          </cell>
          <cell r="E17">
            <v>0.24510620574760517</v>
          </cell>
          <cell r="F17">
            <v>318.6380674718867</v>
          </cell>
          <cell r="G17">
            <v>0.7073067119796091</v>
          </cell>
          <cell r="H17">
            <v>919.4987255734919</v>
          </cell>
        </row>
        <row r="18">
          <cell r="A18" t="str">
            <v>Total</v>
          </cell>
          <cell r="B18">
            <v>31412</v>
          </cell>
          <cell r="C18">
            <v>0</v>
          </cell>
          <cell r="D18">
            <v>31412</v>
          </cell>
          <cell r="E18">
            <v>0.2530522113300829</v>
          </cell>
          <cell r="F18">
            <v>7948.876062300563</v>
          </cell>
          <cell r="G18">
            <v>0.5511512852931697</v>
          </cell>
          <cell r="H18">
            <v>17312.764173629046</v>
          </cell>
        </row>
      </sheetData>
      <sheetData sheetId="1">
        <row r="5">
          <cell r="B5">
            <v>13</v>
          </cell>
          <cell r="C5">
            <v>1</v>
          </cell>
          <cell r="D5">
            <v>-10</v>
          </cell>
          <cell r="E5">
            <v>316</v>
          </cell>
          <cell r="F5">
            <v>113</v>
          </cell>
          <cell r="G5">
            <v>-15</v>
          </cell>
          <cell r="H5">
            <v>3</v>
          </cell>
          <cell r="I5">
            <v>10</v>
          </cell>
          <cell r="J5">
            <v>33</v>
          </cell>
          <cell r="K5">
            <v>4</v>
          </cell>
          <cell r="L5">
            <v>0</v>
          </cell>
          <cell r="M5">
            <v>6</v>
          </cell>
          <cell r="N5">
            <v>-9</v>
          </cell>
          <cell r="X5">
            <v>0.13868065967016494</v>
          </cell>
          <cell r="Y5">
            <v>0.028635682158920543</v>
          </cell>
          <cell r="Z5">
            <v>0.04002998500749626</v>
          </cell>
          <cell r="AA5">
            <v>0.3752623688155923</v>
          </cell>
          <cell r="AB5">
            <v>0.1355322338830585</v>
          </cell>
          <cell r="AC5">
            <v>0.0749625187406297</v>
          </cell>
          <cell r="AD5">
            <v>0.0016491754122938533</v>
          </cell>
          <cell r="AE5">
            <v>0.030134932533733137</v>
          </cell>
          <cell r="AF5">
            <v>0.07256371814092955</v>
          </cell>
          <cell r="AG5">
            <v>0.03253373313343329</v>
          </cell>
          <cell r="AH5">
            <v>0.015142428785607199</v>
          </cell>
          <cell r="AI5">
            <v>0.007946026986506748</v>
          </cell>
          <cell r="AJ5">
            <v>0.04692653673163419</v>
          </cell>
          <cell r="AQ5">
            <v>0.3400285481239804</v>
          </cell>
        </row>
        <row r="6">
          <cell r="B6">
            <v>26</v>
          </cell>
          <cell r="C6">
            <v>0</v>
          </cell>
          <cell r="D6">
            <v>0</v>
          </cell>
          <cell r="E6">
            <v>48</v>
          </cell>
          <cell r="F6">
            <v>29</v>
          </cell>
          <cell r="G6">
            <v>5</v>
          </cell>
          <cell r="H6">
            <v>0</v>
          </cell>
          <cell r="I6">
            <v>0</v>
          </cell>
          <cell r="J6">
            <v>3</v>
          </cell>
          <cell r="K6">
            <v>0</v>
          </cell>
          <cell r="L6">
            <v>0</v>
          </cell>
          <cell r="M6">
            <v>0</v>
          </cell>
          <cell r="N6">
            <v>1</v>
          </cell>
          <cell r="X6">
            <v>0.2847682119205298</v>
          </cell>
          <cell r="Y6">
            <v>0.03405865657521287</v>
          </cell>
          <cell r="Z6">
            <v>0.02838221381267739</v>
          </cell>
          <cell r="AA6">
            <v>0.37653736991485337</v>
          </cell>
          <cell r="AB6">
            <v>0.04588457899716178</v>
          </cell>
          <cell r="AC6">
            <v>0.07521286660359508</v>
          </cell>
          <cell r="AD6">
            <v>0.000946073793755913</v>
          </cell>
          <cell r="AE6">
            <v>0.01229895931882687</v>
          </cell>
          <cell r="AF6">
            <v>0.030274361400189215</v>
          </cell>
          <cell r="AG6">
            <v>0.004257332071901609</v>
          </cell>
          <cell r="AH6">
            <v>0.006622516556291391</v>
          </cell>
          <cell r="AI6">
            <v>0.008514664143803218</v>
          </cell>
          <cell r="AJ6">
            <v>0.09224219489120151</v>
          </cell>
          <cell r="AQ6">
            <v>0.2588782757776145</v>
          </cell>
        </row>
        <row r="7">
          <cell r="B7">
            <v>-1</v>
          </cell>
          <cell r="C7">
            <v>0</v>
          </cell>
          <cell r="D7">
            <v>0</v>
          </cell>
          <cell r="E7">
            <v>66</v>
          </cell>
          <cell r="F7">
            <v>18</v>
          </cell>
          <cell r="G7">
            <v>14</v>
          </cell>
          <cell r="H7">
            <v>-1</v>
          </cell>
          <cell r="I7">
            <v>0</v>
          </cell>
          <cell r="J7">
            <v>15</v>
          </cell>
          <cell r="K7">
            <v>9</v>
          </cell>
          <cell r="L7">
            <v>4</v>
          </cell>
          <cell r="M7">
            <v>0</v>
          </cell>
          <cell r="N7">
            <v>-4</v>
          </cell>
          <cell r="X7">
            <v>0.10062402496099844</v>
          </cell>
          <cell r="Y7">
            <v>0.010140405616224648</v>
          </cell>
          <cell r="Z7">
            <v>0.3564742589703588</v>
          </cell>
          <cell r="AA7">
            <v>0.23010920436817472</v>
          </cell>
          <cell r="AB7">
            <v>0.0109204368174727</v>
          </cell>
          <cell r="AC7">
            <v>0.17082683307332291</v>
          </cell>
          <cell r="AD7">
            <v>0</v>
          </cell>
          <cell r="AE7">
            <v>0</v>
          </cell>
          <cell r="AF7">
            <v>0.035101404056162244</v>
          </cell>
          <cell r="AG7">
            <v>0.0124804992199688</v>
          </cell>
          <cell r="AH7">
            <v>0.0187207488299532</v>
          </cell>
          <cell r="AI7">
            <v>0</v>
          </cell>
          <cell r="AJ7">
            <v>0.05460218408736349</v>
          </cell>
          <cell r="AQ7">
            <v>0.23622920517560073</v>
          </cell>
        </row>
        <row r="8">
          <cell r="B8">
            <v>276</v>
          </cell>
          <cell r="C8">
            <v>33</v>
          </cell>
          <cell r="D8">
            <v>76</v>
          </cell>
          <cell r="E8">
            <v>330</v>
          </cell>
          <cell r="F8">
            <v>116</v>
          </cell>
          <cell r="G8">
            <v>122</v>
          </cell>
          <cell r="H8">
            <v>7</v>
          </cell>
          <cell r="I8">
            <v>32</v>
          </cell>
          <cell r="J8">
            <v>93</v>
          </cell>
          <cell r="K8">
            <v>40</v>
          </cell>
          <cell r="L8">
            <v>27</v>
          </cell>
          <cell r="M8">
            <v>9</v>
          </cell>
          <cell r="N8">
            <v>79</v>
          </cell>
          <cell r="X8">
            <v>0.24125093075204768</v>
          </cell>
          <cell r="Y8">
            <v>0.09419210722263589</v>
          </cell>
          <cell r="Z8">
            <v>0.07259865971705139</v>
          </cell>
          <cell r="AA8">
            <v>0.34512285927029046</v>
          </cell>
          <cell r="AB8">
            <v>0.02792256142963515</v>
          </cell>
          <cell r="AC8">
            <v>0.05770662695457931</v>
          </cell>
          <cell r="AD8">
            <v>0</v>
          </cell>
          <cell r="AE8">
            <v>0.012285927029039466</v>
          </cell>
          <cell r="AF8">
            <v>0.057334326135517505</v>
          </cell>
          <cell r="AG8">
            <v>0.024199553239017128</v>
          </cell>
          <cell r="AH8">
            <v>0.02047654504839911</v>
          </cell>
          <cell r="AI8">
            <v>0.016008935219657485</v>
          </cell>
          <cell r="AJ8">
            <v>0.030900967982129567</v>
          </cell>
          <cell r="AQ8">
            <v>0.15238420393763513</v>
          </cell>
        </row>
        <row r="9">
          <cell r="B9">
            <v>87</v>
          </cell>
          <cell r="C9">
            <v>23</v>
          </cell>
          <cell r="D9">
            <v>22</v>
          </cell>
          <cell r="E9">
            <v>100</v>
          </cell>
          <cell r="F9">
            <v>44</v>
          </cell>
          <cell r="G9">
            <v>32</v>
          </cell>
          <cell r="H9">
            <v>0</v>
          </cell>
          <cell r="I9">
            <v>2</v>
          </cell>
          <cell r="J9">
            <v>24</v>
          </cell>
          <cell r="K9">
            <v>19</v>
          </cell>
          <cell r="L9">
            <v>13</v>
          </cell>
          <cell r="M9">
            <v>2</v>
          </cell>
          <cell r="N9">
            <v>23</v>
          </cell>
          <cell r="X9">
            <v>0.33873181443864947</v>
          </cell>
          <cell r="Y9">
            <v>0.22975569585506453</v>
          </cell>
          <cell r="Z9">
            <v>0</v>
          </cell>
          <cell r="AA9">
            <v>0.1323085369201208</v>
          </cell>
          <cell r="AB9">
            <v>0.09607466373867692</v>
          </cell>
          <cell r="AC9">
            <v>0</v>
          </cell>
          <cell r="AD9">
            <v>0</v>
          </cell>
          <cell r="AE9">
            <v>0.06176228383200659</v>
          </cell>
          <cell r="AF9">
            <v>0.046664836673071655</v>
          </cell>
          <cell r="AG9">
            <v>0.037880867416964045</v>
          </cell>
          <cell r="AH9">
            <v>0.023057919297282462</v>
          </cell>
          <cell r="AI9">
            <v>0.03348888278891025</v>
          </cell>
          <cell r="AJ9">
            <v>0.00027449903925336265</v>
          </cell>
          <cell r="AQ9">
            <v>0.10726853537192088</v>
          </cell>
        </row>
        <row r="10">
          <cell r="B10">
            <v>11</v>
          </cell>
          <cell r="C10">
            <v>4</v>
          </cell>
          <cell r="D10">
            <v>5</v>
          </cell>
          <cell r="E10">
            <v>99</v>
          </cell>
          <cell r="F10">
            <v>31</v>
          </cell>
          <cell r="G10">
            <v>0</v>
          </cell>
          <cell r="H10">
            <v>1</v>
          </cell>
          <cell r="I10">
            <v>21</v>
          </cell>
          <cell r="J10">
            <v>22</v>
          </cell>
          <cell r="K10">
            <v>16</v>
          </cell>
          <cell r="L10">
            <v>3</v>
          </cell>
          <cell r="M10">
            <v>4</v>
          </cell>
          <cell r="N10">
            <v>0</v>
          </cell>
          <cell r="X10">
            <v>0.2093889716840536</v>
          </cell>
          <cell r="Y10">
            <v>0.07004470938897167</v>
          </cell>
          <cell r="Z10">
            <v>0.24962742175856925</v>
          </cell>
          <cell r="AA10">
            <v>0.049180327868852444</v>
          </cell>
          <cell r="AB10">
            <v>0.06482861400894187</v>
          </cell>
          <cell r="AC10">
            <v>0.11847988077496271</v>
          </cell>
          <cell r="AD10">
            <v>0.0029806259314456027</v>
          </cell>
          <cell r="AE10">
            <v>0.03874813710879284</v>
          </cell>
          <cell r="AF10">
            <v>0.014157973174366614</v>
          </cell>
          <cell r="AG10">
            <v>0.01862891207153502</v>
          </cell>
          <cell r="AH10">
            <v>0.0044709388971684045</v>
          </cell>
          <cell r="AI10">
            <v>0.015648286140089417</v>
          </cell>
          <cell r="AJ10">
            <v>0.14381520119225036</v>
          </cell>
          <cell r="AQ10">
            <v>0.28798283261802576</v>
          </cell>
        </row>
        <row r="11">
          <cell r="B11">
            <v>-3</v>
          </cell>
          <cell r="C11">
            <v>0</v>
          </cell>
          <cell r="D11">
            <v>-1</v>
          </cell>
          <cell r="E11">
            <v>6</v>
          </cell>
          <cell r="F11">
            <v>1</v>
          </cell>
          <cell r="G11">
            <v>0</v>
          </cell>
          <cell r="H11">
            <v>0</v>
          </cell>
          <cell r="I11">
            <v>0</v>
          </cell>
          <cell r="J11">
            <v>0</v>
          </cell>
          <cell r="K11">
            <v>0</v>
          </cell>
          <cell r="L11">
            <v>0</v>
          </cell>
          <cell r="M11">
            <v>0</v>
          </cell>
          <cell r="N11">
            <v>0</v>
          </cell>
          <cell r="X11">
            <v>0.19764507989907484</v>
          </cell>
          <cell r="Y11">
            <v>0.48107653490328006</v>
          </cell>
          <cell r="Z11">
            <v>0</v>
          </cell>
          <cell r="AA11">
            <v>0.05803195962994113</v>
          </cell>
          <cell r="AB11">
            <v>0.02691337258200168</v>
          </cell>
          <cell r="AC11">
            <v>0.07737594617325483</v>
          </cell>
          <cell r="AD11">
            <v>0</v>
          </cell>
          <cell r="AE11">
            <v>0</v>
          </cell>
          <cell r="AF11">
            <v>0.0159798149705635</v>
          </cell>
          <cell r="AG11">
            <v>0.01682085786375105</v>
          </cell>
          <cell r="AH11">
            <v>0.015138772077375944</v>
          </cell>
          <cell r="AI11">
            <v>0.010092514718250631</v>
          </cell>
          <cell r="AJ11">
            <v>0.10092514718250631</v>
          </cell>
          <cell r="AQ11">
            <v>0.13569099573614246</v>
          </cell>
        </row>
        <row r="12">
          <cell r="B12">
            <v>-28</v>
          </cell>
          <cell r="C12">
            <v>0</v>
          </cell>
          <cell r="D12">
            <v>7</v>
          </cell>
          <cell r="E12">
            <v>40</v>
          </cell>
          <cell r="F12">
            <v>19</v>
          </cell>
          <cell r="G12">
            <v>52</v>
          </cell>
          <cell r="H12">
            <v>0</v>
          </cell>
          <cell r="I12">
            <v>0</v>
          </cell>
          <cell r="J12">
            <v>1</v>
          </cell>
          <cell r="K12">
            <v>0</v>
          </cell>
          <cell r="L12">
            <v>0</v>
          </cell>
          <cell r="M12">
            <v>0</v>
          </cell>
          <cell r="N12">
            <v>35</v>
          </cell>
          <cell r="X12">
            <v>0</v>
          </cell>
          <cell r="Y12">
            <v>0</v>
          </cell>
          <cell r="Z12">
            <v>0</v>
          </cell>
          <cell r="AA12">
            <v>0</v>
          </cell>
          <cell r="AB12">
            <v>0</v>
          </cell>
          <cell r="AC12">
            <v>0</v>
          </cell>
          <cell r="AD12">
            <v>0</v>
          </cell>
          <cell r="AE12">
            <v>0</v>
          </cell>
          <cell r="AF12">
            <v>0</v>
          </cell>
          <cell r="AG12">
            <v>0</v>
          </cell>
          <cell r="AH12">
            <v>0</v>
          </cell>
          <cell r="AI12">
            <v>0</v>
          </cell>
          <cell r="AJ12">
            <v>0</v>
          </cell>
          <cell r="AQ12">
            <v>-1.0121107266435987</v>
          </cell>
        </row>
        <row r="13">
          <cell r="B13">
            <v>69</v>
          </cell>
          <cell r="C13">
            <v>18</v>
          </cell>
          <cell r="D13">
            <v>23</v>
          </cell>
          <cell r="E13">
            <v>99</v>
          </cell>
          <cell r="F13">
            <v>56</v>
          </cell>
          <cell r="G13">
            <v>37</v>
          </cell>
          <cell r="H13">
            <v>-4</v>
          </cell>
          <cell r="I13">
            <v>-13</v>
          </cell>
          <cell r="J13">
            <v>-8</v>
          </cell>
          <cell r="K13">
            <v>-11</v>
          </cell>
          <cell r="L13">
            <v>-6</v>
          </cell>
          <cell r="M13">
            <v>1</v>
          </cell>
          <cell r="N13">
            <v>25</v>
          </cell>
          <cell r="X13">
            <v>0.4491525423728814</v>
          </cell>
          <cell r="Y13">
            <v>0</v>
          </cell>
          <cell r="Z13">
            <v>0.01271186440677966</v>
          </cell>
          <cell r="AA13">
            <v>0.09533898305084745</v>
          </cell>
          <cell r="AB13">
            <v>0</v>
          </cell>
          <cell r="AC13">
            <v>0.01694915254237288</v>
          </cell>
          <cell r="AD13">
            <v>0</v>
          </cell>
          <cell r="AE13">
            <v>0.0423728813559322</v>
          </cell>
          <cell r="AF13">
            <v>0.1228813559322034</v>
          </cell>
          <cell r="AG13">
            <v>0.0211864406779661</v>
          </cell>
          <cell r="AH13">
            <v>0.027542372881355935</v>
          </cell>
          <cell r="AI13">
            <v>0.19491525423728812</v>
          </cell>
          <cell r="AJ13">
            <v>0.01694915254237288</v>
          </cell>
          <cell r="AQ13">
            <v>0.09595119245701608</v>
          </cell>
        </row>
        <row r="14">
          <cell r="B14">
            <v>1</v>
          </cell>
          <cell r="C14">
            <v>0</v>
          </cell>
          <cell r="D14">
            <v>18</v>
          </cell>
          <cell r="E14">
            <v>46</v>
          </cell>
          <cell r="F14">
            <v>30</v>
          </cell>
          <cell r="G14">
            <v>30</v>
          </cell>
          <cell r="H14">
            <v>0</v>
          </cell>
          <cell r="I14">
            <v>0</v>
          </cell>
          <cell r="J14">
            <v>1</v>
          </cell>
          <cell r="K14">
            <v>0</v>
          </cell>
          <cell r="L14">
            <v>0</v>
          </cell>
          <cell r="M14">
            <v>0</v>
          </cell>
          <cell r="N14">
            <v>9</v>
          </cell>
          <cell r="X14">
            <v>0.22156660078091414</v>
          </cell>
          <cell r="Y14">
            <v>0.052295481985589774</v>
          </cell>
          <cell r="Z14">
            <v>0.04700361951240834</v>
          </cell>
          <cell r="AA14">
            <v>0.3656408660002453</v>
          </cell>
          <cell r="AB14">
            <v>0.06977979143661847</v>
          </cell>
          <cell r="AC14">
            <v>0.06929400409960136</v>
          </cell>
          <cell r="AD14">
            <v>0.0008650830686832554</v>
          </cell>
          <cell r="AE14">
            <v>0.018239939627199827</v>
          </cell>
          <cell r="AF14">
            <v>0.05339080189221209</v>
          </cell>
          <cell r="AG14">
            <v>0.02033020614811734</v>
          </cell>
          <cell r="AH14">
            <v>0.014080496796765901</v>
          </cell>
          <cell r="AI14">
            <v>0.010823208783322482</v>
          </cell>
          <cell r="AJ14">
            <v>0.056689899868321764</v>
          </cell>
          <cell r="AQ14">
            <v>0.11357510899722552</v>
          </cell>
        </row>
        <row r="15">
          <cell r="B15">
            <v>0</v>
          </cell>
          <cell r="C15">
            <v>0</v>
          </cell>
          <cell r="D15">
            <v>7</v>
          </cell>
          <cell r="E15">
            <v>30</v>
          </cell>
          <cell r="F15">
            <v>19</v>
          </cell>
          <cell r="G15">
            <v>2</v>
          </cell>
          <cell r="H15">
            <v>0</v>
          </cell>
          <cell r="I15">
            <v>0</v>
          </cell>
          <cell r="J15">
            <v>2</v>
          </cell>
          <cell r="K15">
            <v>0</v>
          </cell>
          <cell r="L15">
            <v>0</v>
          </cell>
          <cell r="M15">
            <v>0</v>
          </cell>
          <cell r="N15">
            <v>0</v>
          </cell>
          <cell r="X15">
            <v>0.2047729022324865</v>
          </cell>
          <cell r="Y15">
            <v>0.29176289453425713</v>
          </cell>
          <cell r="Z15">
            <v>0.027713625866050806</v>
          </cell>
          <cell r="AA15">
            <v>0.037721324095458045</v>
          </cell>
          <cell r="AB15">
            <v>0.13163972286374132</v>
          </cell>
          <cell r="AC15">
            <v>0.0015396458814472668</v>
          </cell>
          <cell r="AD15">
            <v>0</v>
          </cell>
          <cell r="AE15">
            <v>0.12086220169361045</v>
          </cell>
          <cell r="AF15">
            <v>0.053887605850654344</v>
          </cell>
          <cell r="AG15">
            <v>0.03387220939183987</v>
          </cell>
          <cell r="AH15">
            <v>0.016936104695919937</v>
          </cell>
          <cell r="AI15">
            <v>0.07236335642802155</v>
          </cell>
          <cell r="AJ15">
            <v>0.0069284064665127015</v>
          </cell>
          <cell r="AQ15">
            <v>0.33921516987095074</v>
          </cell>
        </row>
        <row r="16">
          <cell r="B16">
            <v>2</v>
          </cell>
          <cell r="C16">
            <v>0</v>
          </cell>
          <cell r="D16">
            <v>1</v>
          </cell>
          <cell r="E16">
            <v>13</v>
          </cell>
          <cell r="F16">
            <v>7</v>
          </cell>
          <cell r="G16">
            <v>4</v>
          </cell>
          <cell r="H16">
            <v>0</v>
          </cell>
          <cell r="I16">
            <v>0</v>
          </cell>
          <cell r="J16">
            <v>-1</v>
          </cell>
          <cell r="K16">
            <v>0</v>
          </cell>
          <cell r="L16">
            <v>0</v>
          </cell>
          <cell r="M16">
            <v>0</v>
          </cell>
          <cell r="N16">
            <v>2</v>
          </cell>
          <cell r="X16">
            <v>0.09303313508920985</v>
          </cell>
          <cell r="Y16">
            <v>0.06542056074766354</v>
          </cell>
          <cell r="Z16">
            <v>0.14443500424808836</v>
          </cell>
          <cell r="AA16">
            <v>0.4328802039082413</v>
          </cell>
          <cell r="AB16">
            <v>0.06457094307561598</v>
          </cell>
          <cell r="AC16">
            <v>0.04800339847068819</v>
          </cell>
          <cell r="AD16">
            <v>0.0021240441801189465</v>
          </cell>
          <cell r="AE16">
            <v>0.022514868309260833</v>
          </cell>
          <cell r="AF16">
            <v>0.037383177570093455</v>
          </cell>
          <cell r="AG16">
            <v>0.031011045029736617</v>
          </cell>
          <cell r="AH16">
            <v>0.016142735768903994</v>
          </cell>
          <cell r="AI16">
            <v>0.010195412064570943</v>
          </cell>
          <cell r="AJ16">
            <v>0.03228547153780799</v>
          </cell>
          <cell r="AQ16">
            <v>0.24510620574760517</v>
          </cell>
        </row>
        <row r="17">
          <cell r="B17">
            <v>7</v>
          </cell>
          <cell r="C17">
            <v>0</v>
          </cell>
          <cell r="D17">
            <v>-1</v>
          </cell>
          <cell r="E17">
            <v>70</v>
          </cell>
          <cell r="F17">
            <v>30</v>
          </cell>
          <cell r="G17">
            <v>0</v>
          </cell>
          <cell r="H17">
            <v>2</v>
          </cell>
          <cell r="I17">
            <v>23</v>
          </cell>
          <cell r="J17">
            <v>13</v>
          </cell>
          <cell r="K17">
            <v>5</v>
          </cell>
          <cell r="L17">
            <v>0</v>
          </cell>
          <cell r="M17">
            <v>3</v>
          </cell>
          <cell r="N17">
            <v>0</v>
          </cell>
        </row>
        <row r="23">
          <cell r="B23">
            <v>122</v>
          </cell>
          <cell r="C23">
            <v>-2</v>
          </cell>
          <cell r="D23">
            <v>-5</v>
          </cell>
          <cell r="E23">
            <v>101</v>
          </cell>
          <cell r="F23">
            <v>20</v>
          </cell>
          <cell r="G23">
            <v>-41</v>
          </cell>
          <cell r="H23">
            <v>0</v>
          </cell>
          <cell r="I23">
            <v>0</v>
          </cell>
          <cell r="J23">
            <v>-2</v>
          </cell>
          <cell r="K23">
            <v>-1</v>
          </cell>
          <cell r="L23">
            <v>1</v>
          </cell>
          <cell r="M23">
            <v>0</v>
          </cell>
          <cell r="N23">
            <v>119</v>
          </cell>
        </row>
        <row r="24">
          <cell r="B24">
            <v>12</v>
          </cell>
          <cell r="C24">
            <v>0</v>
          </cell>
          <cell r="D24">
            <v>-1</v>
          </cell>
          <cell r="E24">
            <v>18</v>
          </cell>
          <cell r="F24">
            <v>0</v>
          </cell>
          <cell r="G24">
            <v>13</v>
          </cell>
          <cell r="H24">
            <v>0</v>
          </cell>
          <cell r="I24">
            <v>0</v>
          </cell>
          <cell r="J24">
            <v>0</v>
          </cell>
          <cell r="K24">
            <v>0</v>
          </cell>
          <cell r="L24">
            <v>0</v>
          </cell>
          <cell r="M24">
            <v>0</v>
          </cell>
          <cell r="N24">
            <v>20</v>
          </cell>
        </row>
        <row r="25">
          <cell r="B25">
            <v>0</v>
          </cell>
          <cell r="C25">
            <v>0</v>
          </cell>
          <cell r="D25">
            <v>0</v>
          </cell>
          <cell r="E25">
            <v>22</v>
          </cell>
          <cell r="F25">
            <v>0</v>
          </cell>
          <cell r="G25">
            <v>7</v>
          </cell>
          <cell r="H25">
            <v>0</v>
          </cell>
          <cell r="I25">
            <v>0</v>
          </cell>
          <cell r="J25">
            <v>-1</v>
          </cell>
          <cell r="K25">
            <v>0</v>
          </cell>
          <cell r="L25">
            <v>0</v>
          </cell>
          <cell r="M25">
            <v>0</v>
          </cell>
          <cell r="N25">
            <v>-2</v>
          </cell>
        </row>
        <row r="26">
          <cell r="B26">
            <v>111</v>
          </cell>
          <cell r="C26">
            <v>12</v>
          </cell>
          <cell r="D26">
            <v>35</v>
          </cell>
          <cell r="E26">
            <v>114</v>
          </cell>
          <cell r="F26">
            <v>8</v>
          </cell>
          <cell r="G26">
            <v>82</v>
          </cell>
          <cell r="H26">
            <v>-1</v>
          </cell>
          <cell r="I26">
            <v>-1</v>
          </cell>
          <cell r="J26">
            <v>19</v>
          </cell>
          <cell r="K26">
            <v>8</v>
          </cell>
          <cell r="L26">
            <v>5</v>
          </cell>
          <cell r="M26">
            <v>1</v>
          </cell>
          <cell r="N26">
            <v>20</v>
          </cell>
        </row>
        <row r="27">
          <cell r="B27">
            <v>17</v>
          </cell>
          <cell r="C27">
            <v>0</v>
          </cell>
          <cell r="D27">
            <v>0</v>
          </cell>
          <cell r="E27">
            <v>8</v>
          </cell>
          <cell r="F27">
            <v>0</v>
          </cell>
          <cell r="G27">
            <v>20</v>
          </cell>
          <cell r="H27">
            <v>0</v>
          </cell>
          <cell r="I27">
            <v>0</v>
          </cell>
          <cell r="J27">
            <v>0</v>
          </cell>
          <cell r="K27">
            <v>0</v>
          </cell>
          <cell r="L27">
            <v>0</v>
          </cell>
          <cell r="M27">
            <v>0</v>
          </cell>
          <cell r="N27">
            <v>2</v>
          </cell>
        </row>
        <row r="28">
          <cell r="B28">
            <v>3</v>
          </cell>
          <cell r="C28">
            <v>0</v>
          </cell>
          <cell r="D28">
            <v>4</v>
          </cell>
          <cell r="E28">
            <v>46</v>
          </cell>
          <cell r="F28">
            <v>10</v>
          </cell>
          <cell r="G28">
            <v>0</v>
          </cell>
          <cell r="H28">
            <v>0</v>
          </cell>
          <cell r="I28">
            <v>0</v>
          </cell>
          <cell r="J28">
            <v>-11</v>
          </cell>
          <cell r="K28">
            <v>-5</v>
          </cell>
          <cell r="L28">
            <v>0</v>
          </cell>
          <cell r="M28">
            <v>0</v>
          </cell>
          <cell r="N28">
            <v>1</v>
          </cell>
        </row>
        <row r="29">
          <cell r="B29">
            <v>1</v>
          </cell>
          <cell r="C29">
            <v>0</v>
          </cell>
          <cell r="D29">
            <v>0</v>
          </cell>
          <cell r="E29">
            <v>1</v>
          </cell>
          <cell r="F29">
            <v>0</v>
          </cell>
          <cell r="G29">
            <v>1</v>
          </cell>
          <cell r="H29">
            <v>0</v>
          </cell>
          <cell r="I29">
            <v>0</v>
          </cell>
          <cell r="J29">
            <v>0</v>
          </cell>
          <cell r="K29">
            <v>0</v>
          </cell>
          <cell r="L29">
            <v>0</v>
          </cell>
          <cell r="M29">
            <v>0</v>
          </cell>
          <cell r="N29">
            <v>0</v>
          </cell>
        </row>
        <row r="30">
          <cell r="B30">
            <v>9</v>
          </cell>
          <cell r="C30">
            <v>0</v>
          </cell>
          <cell r="D30">
            <v>0</v>
          </cell>
          <cell r="E30">
            <v>3</v>
          </cell>
          <cell r="F30">
            <v>0</v>
          </cell>
          <cell r="G30">
            <v>13</v>
          </cell>
          <cell r="H30">
            <v>0</v>
          </cell>
          <cell r="I30">
            <v>0</v>
          </cell>
          <cell r="J30">
            <v>0</v>
          </cell>
          <cell r="K30">
            <v>0</v>
          </cell>
          <cell r="L30">
            <v>0</v>
          </cell>
          <cell r="M30">
            <v>0</v>
          </cell>
          <cell r="N30">
            <v>2</v>
          </cell>
        </row>
        <row r="31">
          <cell r="B31">
            <v>9</v>
          </cell>
          <cell r="C31">
            <v>0</v>
          </cell>
          <cell r="D31">
            <v>4</v>
          </cell>
          <cell r="E31">
            <v>28</v>
          </cell>
          <cell r="F31">
            <v>0</v>
          </cell>
          <cell r="G31">
            <v>15</v>
          </cell>
          <cell r="H31">
            <v>0</v>
          </cell>
          <cell r="I31">
            <v>0</v>
          </cell>
          <cell r="J31">
            <v>0</v>
          </cell>
          <cell r="K31">
            <v>0</v>
          </cell>
          <cell r="L31">
            <v>0</v>
          </cell>
          <cell r="M31">
            <v>0</v>
          </cell>
          <cell r="N31">
            <v>7</v>
          </cell>
        </row>
        <row r="32">
          <cell r="B32">
            <v>1</v>
          </cell>
          <cell r="C32">
            <v>0</v>
          </cell>
          <cell r="D32">
            <v>0</v>
          </cell>
          <cell r="E32">
            <v>11</v>
          </cell>
          <cell r="F32">
            <v>0</v>
          </cell>
          <cell r="G32">
            <v>-2</v>
          </cell>
          <cell r="H32">
            <v>0</v>
          </cell>
          <cell r="I32">
            <v>0</v>
          </cell>
          <cell r="J32">
            <v>0</v>
          </cell>
          <cell r="K32">
            <v>0</v>
          </cell>
          <cell r="L32">
            <v>0</v>
          </cell>
          <cell r="M32">
            <v>0</v>
          </cell>
          <cell r="N32">
            <v>-1</v>
          </cell>
        </row>
        <row r="33">
          <cell r="B33">
            <v>0</v>
          </cell>
          <cell r="C33">
            <v>0</v>
          </cell>
          <cell r="D33">
            <v>0</v>
          </cell>
          <cell r="E33">
            <v>9</v>
          </cell>
          <cell r="F33">
            <v>0</v>
          </cell>
          <cell r="G33">
            <v>-1</v>
          </cell>
          <cell r="H33">
            <v>0</v>
          </cell>
          <cell r="I33">
            <v>0</v>
          </cell>
          <cell r="J33">
            <v>0</v>
          </cell>
          <cell r="K33">
            <v>0</v>
          </cell>
          <cell r="L33">
            <v>0</v>
          </cell>
          <cell r="M33">
            <v>0</v>
          </cell>
          <cell r="N33">
            <v>0</v>
          </cell>
        </row>
        <row r="34">
          <cell r="B34">
            <v>5</v>
          </cell>
          <cell r="C34">
            <v>0</v>
          </cell>
          <cell r="D34">
            <v>0</v>
          </cell>
          <cell r="E34">
            <v>4</v>
          </cell>
          <cell r="F34">
            <v>0</v>
          </cell>
          <cell r="G34">
            <v>3</v>
          </cell>
          <cell r="H34">
            <v>0</v>
          </cell>
          <cell r="I34">
            <v>0</v>
          </cell>
          <cell r="J34">
            <v>0</v>
          </cell>
          <cell r="K34">
            <v>0</v>
          </cell>
          <cell r="L34">
            <v>0</v>
          </cell>
          <cell r="M34">
            <v>0</v>
          </cell>
          <cell r="N34">
            <v>5</v>
          </cell>
          <cell r="X34">
            <v>0.09303313508920985</v>
          </cell>
          <cell r="Y34">
            <v>0.06542056074766354</v>
          </cell>
          <cell r="Z34">
            <v>0.14443500424808836</v>
          </cell>
          <cell r="AA34">
            <v>0.4328802039082413</v>
          </cell>
          <cell r="AB34">
            <v>0.06457094307561598</v>
          </cell>
          <cell r="AC34">
            <v>0.04800339847068819</v>
          </cell>
          <cell r="AD34">
            <v>0.0021240441801189465</v>
          </cell>
          <cell r="AE34">
            <v>0.022514868309260833</v>
          </cell>
          <cell r="AF34">
            <v>0.037383177570093455</v>
          </cell>
          <cell r="AG34">
            <v>0.031011045029736617</v>
          </cell>
          <cell r="AH34">
            <v>0.016142735768903994</v>
          </cell>
          <cell r="AI34">
            <v>0.010195412064570943</v>
          </cell>
          <cell r="AJ34">
            <v>0.03228547153780799</v>
          </cell>
        </row>
        <row r="35">
          <cell r="B35">
            <v>0</v>
          </cell>
          <cell r="C35">
            <v>0</v>
          </cell>
          <cell r="D35">
            <v>-3</v>
          </cell>
          <cell r="E35">
            <v>18</v>
          </cell>
          <cell r="F35">
            <v>12</v>
          </cell>
          <cell r="G35">
            <v>1</v>
          </cell>
          <cell r="H35">
            <v>0</v>
          </cell>
          <cell r="I35">
            <v>0</v>
          </cell>
          <cell r="J35">
            <v>-4</v>
          </cell>
          <cell r="K35">
            <v>-2</v>
          </cell>
          <cell r="L35">
            <v>0</v>
          </cell>
          <cell r="M35">
            <v>0</v>
          </cell>
          <cell r="N35">
            <v>0</v>
          </cell>
        </row>
        <row r="41">
          <cell r="B41">
            <v>-2</v>
          </cell>
          <cell r="C41">
            <v>0</v>
          </cell>
          <cell r="D41">
            <v>60</v>
          </cell>
          <cell r="E41">
            <v>45</v>
          </cell>
          <cell r="F41">
            <v>1</v>
          </cell>
          <cell r="G41">
            <v>-56</v>
          </cell>
          <cell r="H41">
            <v>0</v>
          </cell>
          <cell r="I41">
            <v>0</v>
          </cell>
          <cell r="J41">
            <v>-2</v>
          </cell>
          <cell r="K41">
            <v>-1</v>
          </cell>
          <cell r="L41">
            <v>0</v>
          </cell>
          <cell r="M41">
            <v>0</v>
          </cell>
          <cell r="N41">
            <v>-9</v>
          </cell>
        </row>
        <row r="42">
          <cell r="B42">
            <v>-1</v>
          </cell>
          <cell r="C42">
            <v>0</v>
          </cell>
          <cell r="D42">
            <v>6</v>
          </cell>
          <cell r="E42">
            <v>0</v>
          </cell>
          <cell r="F42">
            <v>0</v>
          </cell>
          <cell r="G42">
            <v>1</v>
          </cell>
          <cell r="H42">
            <v>0</v>
          </cell>
          <cell r="I42">
            <v>0</v>
          </cell>
          <cell r="J42">
            <v>0</v>
          </cell>
          <cell r="K42">
            <v>0</v>
          </cell>
          <cell r="L42">
            <v>0</v>
          </cell>
          <cell r="M42">
            <v>0</v>
          </cell>
          <cell r="N42">
            <v>0</v>
          </cell>
        </row>
        <row r="43">
          <cell r="B43">
            <v>62</v>
          </cell>
          <cell r="C43">
            <v>6</v>
          </cell>
          <cell r="D43">
            <v>30</v>
          </cell>
          <cell r="E43">
            <v>43</v>
          </cell>
          <cell r="F43">
            <v>6</v>
          </cell>
          <cell r="G43">
            <v>39</v>
          </cell>
          <cell r="H43">
            <v>1</v>
          </cell>
          <cell r="I43">
            <v>2</v>
          </cell>
          <cell r="J43">
            <v>6</v>
          </cell>
          <cell r="K43">
            <v>3</v>
          </cell>
          <cell r="L43">
            <v>3</v>
          </cell>
          <cell r="M43">
            <v>1</v>
          </cell>
          <cell r="N43">
            <v>24</v>
          </cell>
        </row>
        <row r="44">
          <cell r="B44">
            <v>31</v>
          </cell>
          <cell r="C44">
            <v>0</v>
          </cell>
          <cell r="D44">
            <v>49</v>
          </cell>
          <cell r="E44">
            <v>0</v>
          </cell>
          <cell r="F44">
            <v>0</v>
          </cell>
          <cell r="G44">
            <v>54</v>
          </cell>
          <cell r="H44">
            <v>0</v>
          </cell>
          <cell r="I44">
            <v>0</v>
          </cell>
          <cell r="J44">
            <v>0</v>
          </cell>
          <cell r="K44">
            <v>0</v>
          </cell>
          <cell r="L44">
            <v>0</v>
          </cell>
          <cell r="M44">
            <v>0</v>
          </cell>
          <cell r="N44">
            <v>17</v>
          </cell>
        </row>
        <row r="45">
          <cell r="B45">
            <v>-1</v>
          </cell>
          <cell r="C45">
            <v>0</v>
          </cell>
          <cell r="D45">
            <v>7</v>
          </cell>
          <cell r="E45">
            <v>0</v>
          </cell>
          <cell r="F45">
            <v>0</v>
          </cell>
          <cell r="G45">
            <v>0</v>
          </cell>
          <cell r="H45">
            <v>0</v>
          </cell>
          <cell r="I45">
            <v>0</v>
          </cell>
          <cell r="J45">
            <v>0</v>
          </cell>
          <cell r="K45">
            <v>0</v>
          </cell>
          <cell r="L45">
            <v>0</v>
          </cell>
          <cell r="M45">
            <v>0</v>
          </cell>
          <cell r="N45">
            <v>-2</v>
          </cell>
        </row>
        <row r="46">
          <cell r="B46">
            <v>-1</v>
          </cell>
          <cell r="C46">
            <v>1</v>
          </cell>
          <cell r="D46">
            <v>35</v>
          </cell>
          <cell r="E46">
            <v>39</v>
          </cell>
          <cell r="F46">
            <v>2</v>
          </cell>
          <cell r="G46">
            <v>37</v>
          </cell>
          <cell r="H46">
            <v>0</v>
          </cell>
          <cell r="I46">
            <v>0</v>
          </cell>
          <cell r="J46">
            <v>3</v>
          </cell>
          <cell r="K46">
            <v>-2</v>
          </cell>
          <cell r="L46">
            <v>-3</v>
          </cell>
          <cell r="M46">
            <v>0</v>
          </cell>
          <cell r="N46">
            <v>-2</v>
          </cell>
        </row>
        <row r="47">
          <cell r="B47">
            <v>-1</v>
          </cell>
          <cell r="C47">
            <v>0</v>
          </cell>
          <cell r="D47">
            <v>1</v>
          </cell>
          <cell r="E47">
            <v>0</v>
          </cell>
          <cell r="F47">
            <v>0</v>
          </cell>
          <cell r="G47">
            <v>-1</v>
          </cell>
          <cell r="H47">
            <v>0</v>
          </cell>
          <cell r="I47">
            <v>0</v>
          </cell>
          <cell r="J47">
            <v>0</v>
          </cell>
          <cell r="K47">
            <v>0</v>
          </cell>
          <cell r="L47">
            <v>0</v>
          </cell>
          <cell r="M47">
            <v>0</v>
          </cell>
          <cell r="N47">
            <v>-1</v>
          </cell>
        </row>
        <row r="48">
          <cell r="B48">
            <v>-2</v>
          </cell>
          <cell r="C48">
            <v>0</v>
          </cell>
          <cell r="D48">
            <v>3</v>
          </cell>
          <cell r="E48">
            <v>0</v>
          </cell>
          <cell r="F48">
            <v>0</v>
          </cell>
          <cell r="G48">
            <v>-2</v>
          </cell>
          <cell r="H48">
            <v>0</v>
          </cell>
          <cell r="I48">
            <v>0</v>
          </cell>
          <cell r="J48">
            <v>0</v>
          </cell>
          <cell r="K48">
            <v>0</v>
          </cell>
          <cell r="L48">
            <v>0</v>
          </cell>
          <cell r="M48">
            <v>0</v>
          </cell>
          <cell r="N48">
            <v>-4</v>
          </cell>
        </row>
        <row r="49">
          <cell r="B49">
            <v>8</v>
          </cell>
          <cell r="C49">
            <v>0</v>
          </cell>
          <cell r="D49">
            <v>8</v>
          </cell>
          <cell r="E49">
            <v>0</v>
          </cell>
          <cell r="F49">
            <v>0</v>
          </cell>
          <cell r="G49">
            <v>19</v>
          </cell>
          <cell r="H49">
            <v>0</v>
          </cell>
          <cell r="I49">
            <v>0</v>
          </cell>
          <cell r="J49">
            <v>0</v>
          </cell>
          <cell r="K49">
            <v>0</v>
          </cell>
          <cell r="L49">
            <v>0</v>
          </cell>
          <cell r="M49">
            <v>0</v>
          </cell>
          <cell r="N49">
            <v>6</v>
          </cell>
        </row>
        <row r="50">
          <cell r="B50">
            <v>-1</v>
          </cell>
          <cell r="C50">
            <v>0</v>
          </cell>
          <cell r="D50">
            <v>4</v>
          </cell>
          <cell r="E50">
            <v>0</v>
          </cell>
          <cell r="F50">
            <v>0</v>
          </cell>
          <cell r="G50">
            <v>12</v>
          </cell>
          <cell r="H50">
            <v>0</v>
          </cell>
          <cell r="I50">
            <v>0</v>
          </cell>
          <cell r="J50">
            <v>0</v>
          </cell>
          <cell r="K50">
            <v>0</v>
          </cell>
          <cell r="L50">
            <v>0</v>
          </cell>
          <cell r="M50">
            <v>0</v>
          </cell>
          <cell r="N50">
            <v>4</v>
          </cell>
        </row>
        <row r="51">
          <cell r="B51">
            <v>0</v>
          </cell>
          <cell r="C51">
            <v>0</v>
          </cell>
          <cell r="D51">
            <v>4</v>
          </cell>
          <cell r="E51">
            <v>0</v>
          </cell>
          <cell r="F51">
            <v>0</v>
          </cell>
          <cell r="G51">
            <v>15</v>
          </cell>
          <cell r="H51">
            <v>0</v>
          </cell>
          <cell r="I51">
            <v>0</v>
          </cell>
          <cell r="J51">
            <v>0</v>
          </cell>
          <cell r="K51">
            <v>0</v>
          </cell>
          <cell r="L51">
            <v>0</v>
          </cell>
          <cell r="M51">
            <v>0</v>
          </cell>
          <cell r="N51">
            <v>7</v>
          </cell>
        </row>
        <row r="52">
          <cell r="B52">
            <v>-1</v>
          </cell>
          <cell r="C52">
            <v>0</v>
          </cell>
          <cell r="D52">
            <v>1</v>
          </cell>
          <cell r="E52">
            <v>0</v>
          </cell>
          <cell r="F52">
            <v>0</v>
          </cell>
          <cell r="G52">
            <v>-2</v>
          </cell>
          <cell r="H52">
            <v>0</v>
          </cell>
          <cell r="I52">
            <v>0</v>
          </cell>
          <cell r="J52">
            <v>0</v>
          </cell>
          <cell r="K52">
            <v>0</v>
          </cell>
          <cell r="L52">
            <v>0</v>
          </cell>
          <cell r="M52">
            <v>0</v>
          </cell>
          <cell r="N52">
            <v>0</v>
          </cell>
        </row>
        <row r="53">
          <cell r="B53">
            <v>2</v>
          </cell>
          <cell r="C53">
            <v>0</v>
          </cell>
          <cell r="D53">
            <v>23</v>
          </cell>
          <cell r="E53">
            <v>17</v>
          </cell>
          <cell r="F53">
            <v>1</v>
          </cell>
          <cell r="G53">
            <v>-6</v>
          </cell>
          <cell r="H53">
            <v>0</v>
          </cell>
          <cell r="I53">
            <v>1</v>
          </cell>
          <cell r="J53">
            <v>-3</v>
          </cell>
          <cell r="K53">
            <v>-3</v>
          </cell>
          <cell r="L53">
            <v>-2</v>
          </cell>
          <cell r="M53">
            <v>0</v>
          </cell>
          <cell r="N53">
            <v>0</v>
          </cell>
        </row>
        <row r="59">
          <cell r="B59">
            <v>156</v>
          </cell>
          <cell r="C59">
            <v>103</v>
          </cell>
          <cell r="D59">
            <v>-4</v>
          </cell>
          <cell r="E59">
            <v>1</v>
          </cell>
          <cell r="F59">
            <v>37</v>
          </cell>
          <cell r="G59">
            <v>0</v>
          </cell>
          <cell r="H59">
            <v>-4</v>
          </cell>
          <cell r="I59">
            <v>26</v>
          </cell>
          <cell r="J59">
            <v>23</v>
          </cell>
          <cell r="K59">
            <v>-4</v>
          </cell>
          <cell r="L59">
            <v>2</v>
          </cell>
          <cell r="M59">
            <v>35</v>
          </cell>
          <cell r="N59">
            <v>0</v>
          </cell>
        </row>
        <row r="60">
          <cell r="B60">
            <v>9</v>
          </cell>
          <cell r="C60">
            <v>0</v>
          </cell>
          <cell r="D60">
            <v>0</v>
          </cell>
          <cell r="E60">
            <v>25</v>
          </cell>
          <cell r="F60">
            <v>1</v>
          </cell>
          <cell r="G60">
            <v>6</v>
          </cell>
          <cell r="H60">
            <v>0</v>
          </cell>
          <cell r="I60">
            <v>0</v>
          </cell>
          <cell r="J60">
            <v>0</v>
          </cell>
          <cell r="K60">
            <v>0</v>
          </cell>
          <cell r="L60">
            <v>0</v>
          </cell>
          <cell r="M60">
            <v>0</v>
          </cell>
          <cell r="N60">
            <v>0</v>
          </cell>
        </row>
        <row r="61">
          <cell r="B61">
            <v>-14</v>
          </cell>
          <cell r="C61">
            <v>-3</v>
          </cell>
          <cell r="D61">
            <v>1</v>
          </cell>
          <cell r="E61">
            <v>109</v>
          </cell>
          <cell r="F61">
            <v>10</v>
          </cell>
          <cell r="G61">
            <v>18</v>
          </cell>
          <cell r="H61">
            <v>0</v>
          </cell>
          <cell r="I61">
            <v>-1</v>
          </cell>
          <cell r="J61">
            <v>27</v>
          </cell>
          <cell r="K61">
            <v>12</v>
          </cell>
          <cell r="L61">
            <v>9</v>
          </cell>
          <cell r="M61">
            <v>0</v>
          </cell>
          <cell r="N61">
            <v>0</v>
          </cell>
        </row>
        <row r="62">
          <cell r="B62">
            <v>213</v>
          </cell>
          <cell r="C62">
            <v>92</v>
          </cell>
          <cell r="D62">
            <v>34</v>
          </cell>
          <cell r="E62">
            <v>116</v>
          </cell>
          <cell r="F62">
            <v>35</v>
          </cell>
          <cell r="G62">
            <v>23</v>
          </cell>
          <cell r="H62">
            <v>-1</v>
          </cell>
          <cell r="I62">
            <v>4</v>
          </cell>
          <cell r="J62">
            <v>40</v>
          </cell>
          <cell r="K62">
            <v>18</v>
          </cell>
          <cell r="L62">
            <v>14</v>
          </cell>
          <cell r="M62">
            <v>8</v>
          </cell>
          <cell r="N62">
            <v>23</v>
          </cell>
        </row>
        <row r="63">
          <cell r="B63">
            <v>-12</v>
          </cell>
          <cell r="C63">
            <v>-3</v>
          </cell>
          <cell r="D63">
            <v>-1</v>
          </cell>
          <cell r="E63">
            <v>-7</v>
          </cell>
          <cell r="F63">
            <v>0</v>
          </cell>
          <cell r="G63">
            <v>0</v>
          </cell>
          <cell r="H63">
            <v>0</v>
          </cell>
          <cell r="I63">
            <v>0</v>
          </cell>
          <cell r="J63">
            <v>0</v>
          </cell>
          <cell r="K63">
            <v>0</v>
          </cell>
          <cell r="L63">
            <v>0</v>
          </cell>
          <cell r="M63">
            <v>0</v>
          </cell>
          <cell r="N63">
            <v>0</v>
          </cell>
        </row>
        <row r="64">
          <cell r="B64">
            <v>-59</v>
          </cell>
          <cell r="C64">
            <v>6</v>
          </cell>
          <cell r="D64">
            <v>-1</v>
          </cell>
          <cell r="E64">
            <v>49</v>
          </cell>
          <cell r="F64">
            <v>12</v>
          </cell>
          <cell r="G64">
            <v>2</v>
          </cell>
          <cell r="H64">
            <v>0</v>
          </cell>
          <cell r="I64">
            <v>3</v>
          </cell>
          <cell r="J64">
            <v>43</v>
          </cell>
          <cell r="K64">
            <v>29</v>
          </cell>
          <cell r="L64">
            <v>22</v>
          </cell>
          <cell r="M64">
            <v>-1</v>
          </cell>
          <cell r="N64">
            <v>1</v>
          </cell>
        </row>
        <row r="65">
          <cell r="B65">
            <v>0</v>
          </cell>
          <cell r="C65">
            <v>0</v>
          </cell>
          <cell r="D65">
            <v>0</v>
          </cell>
          <cell r="E65">
            <v>-1</v>
          </cell>
          <cell r="F65">
            <v>0</v>
          </cell>
          <cell r="G65">
            <v>0</v>
          </cell>
          <cell r="H65">
            <v>0</v>
          </cell>
          <cell r="I65">
            <v>0</v>
          </cell>
          <cell r="J65">
            <v>0</v>
          </cell>
          <cell r="K65">
            <v>0</v>
          </cell>
          <cell r="L65">
            <v>0</v>
          </cell>
          <cell r="M65">
            <v>0</v>
          </cell>
          <cell r="N65">
            <v>0</v>
          </cell>
        </row>
        <row r="66">
          <cell r="B66">
            <v>0</v>
          </cell>
          <cell r="C66">
            <v>0</v>
          </cell>
          <cell r="D66">
            <v>0</v>
          </cell>
          <cell r="E66">
            <v>-2</v>
          </cell>
          <cell r="F66">
            <v>0</v>
          </cell>
          <cell r="G66">
            <v>0</v>
          </cell>
          <cell r="H66">
            <v>0</v>
          </cell>
          <cell r="I66">
            <v>0</v>
          </cell>
          <cell r="J66">
            <v>0</v>
          </cell>
          <cell r="K66">
            <v>0</v>
          </cell>
          <cell r="L66">
            <v>0</v>
          </cell>
          <cell r="M66">
            <v>0</v>
          </cell>
          <cell r="N66">
            <v>0</v>
          </cell>
        </row>
        <row r="67">
          <cell r="B67">
            <v>0</v>
          </cell>
          <cell r="C67">
            <v>0</v>
          </cell>
          <cell r="D67">
            <v>0</v>
          </cell>
          <cell r="E67">
            <v>2</v>
          </cell>
          <cell r="F67">
            <v>0</v>
          </cell>
          <cell r="G67">
            <v>0</v>
          </cell>
          <cell r="H67">
            <v>0</v>
          </cell>
          <cell r="I67">
            <v>0</v>
          </cell>
          <cell r="J67">
            <v>0</v>
          </cell>
          <cell r="K67">
            <v>0</v>
          </cell>
          <cell r="L67">
            <v>0</v>
          </cell>
          <cell r="M67">
            <v>0</v>
          </cell>
          <cell r="N67">
            <v>0</v>
          </cell>
        </row>
        <row r="68">
          <cell r="B68">
            <v>0</v>
          </cell>
          <cell r="C68">
            <v>0</v>
          </cell>
          <cell r="D68">
            <v>0</v>
          </cell>
          <cell r="E68">
            <v>0</v>
          </cell>
          <cell r="F68">
            <v>0</v>
          </cell>
          <cell r="G68">
            <v>0</v>
          </cell>
          <cell r="H68">
            <v>0</v>
          </cell>
          <cell r="I68">
            <v>0</v>
          </cell>
          <cell r="J68">
            <v>0</v>
          </cell>
          <cell r="K68">
            <v>0</v>
          </cell>
          <cell r="L68">
            <v>0</v>
          </cell>
          <cell r="M68">
            <v>0</v>
          </cell>
          <cell r="N68">
            <v>0</v>
          </cell>
        </row>
        <row r="69">
          <cell r="B69">
            <v>0</v>
          </cell>
          <cell r="C69">
            <v>0</v>
          </cell>
          <cell r="D69">
            <v>0</v>
          </cell>
          <cell r="E69">
            <v>0</v>
          </cell>
          <cell r="F69">
            <v>0</v>
          </cell>
          <cell r="G69">
            <v>0</v>
          </cell>
          <cell r="H69">
            <v>0</v>
          </cell>
          <cell r="I69">
            <v>0</v>
          </cell>
          <cell r="J69">
            <v>0</v>
          </cell>
          <cell r="K69">
            <v>0</v>
          </cell>
          <cell r="L69">
            <v>0</v>
          </cell>
          <cell r="M69">
            <v>0</v>
          </cell>
          <cell r="N69">
            <v>0</v>
          </cell>
        </row>
        <row r="70">
          <cell r="B70">
            <v>0</v>
          </cell>
          <cell r="C70">
            <v>0</v>
          </cell>
          <cell r="D70">
            <v>0</v>
          </cell>
          <cell r="E70">
            <v>-1</v>
          </cell>
          <cell r="F70">
            <v>0</v>
          </cell>
          <cell r="G70">
            <v>0</v>
          </cell>
          <cell r="H70">
            <v>0</v>
          </cell>
          <cell r="I70">
            <v>0</v>
          </cell>
          <cell r="J70">
            <v>0</v>
          </cell>
          <cell r="K70">
            <v>0</v>
          </cell>
          <cell r="L70">
            <v>0</v>
          </cell>
          <cell r="M70">
            <v>0</v>
          </cell>
          <cell r="N70">
            <v>0</v>
          </cell>
        </row>
        <row r="71">
          <cell r="B71">
            <v>-16</v>
          </cell>
          <cell r="C71">
            <v>17</v>
          </cell>
          <cell r="D71">
            <v>-2</v>
          </cell>
          <cell r="E71">
            <v>17</v>
          </cell>
          <cell r="F71">
            <v>3</v>
          </cell>
          <cell r="G71">
            <v>0</v>
          </cell>
          <cell r="H71">
            <v>-2</v>
          </cell>
          <cell r="I71">
            <v>3</v>
          </cell>
          <cell r="J71">
            <v>19</v>
          </cell>
          <cell r="K71">
            <v>10</v>
          </cell>
          <cell r="L71">
            <v>8</v>
          </cell>
          <cell r="M71">
            <v>2</v>
          </cell>
          <cell r="N71">
            <v>0</v>
          </cell>
        </row>
        <row r="77">
          <cell r="B77">
            <v>338</v>
          </cell>
          <cell r="C77">
            <v>120</v>
          </cell>
          <cell r="D77">
            <v>-110</v>
          </cell>
          <cell r="E77">
            <v>145</v>
          </cell>
          <cell r="F77">
            <v>-12</v>
          </cell>
          <cell r="G77">
            <v>-82</v>
          </cell>
          <cell r="H77">
            <v>1</v>
          </cell>
          <cell r="I77">
            <v>47</v>
          </cell>
          <cell r="J77">
            <v>0</v>
          </cell>
          <cell r="K77">
            <v>0</v>
          </cell>
          <cell r="L77">
            <v>1</v>
          </cell>
          <cell r="M77">
            <v>42</v>
          </cell>
          <cell r="N77">
            <v>-54</v>
          </cell>
        </row>
        <row r="78">
          <cell r="B78">
            <v>58</v>
          </cell>
          <cell r="C78">
            <v>5</v>
          </cell>
          <cell r="D78">
            <v>44</v>
          </cell>
          <cell r="E78">
            <v>69</v>
          </cell>
          <cell r="F78">
            <v>95</v>
          </cell>
          <cell r="G78">
            <v>15</v>
          </cell>
          <cell r="H78">
            <v>-5</v>
          </cell>
          <cell r="I78">
            <v>11</v>
          </cell>
          <cell r="J78">
            <v>50</v>
          </cell>
          <cell r="K78">
            <v>49</v>
          </cell>
          <cell r="L78">
            <v>29</v>
          </cell>
          <cell r="M78">
            <v>5</v>
          </cell>
          <cell r="N78">
            <v>6</v>
          </cell>
        </row>
        <row r="79">
          <cell r="B79">
            <v>-79</v>
          </cell>
          <cell r="C79">
            <v>30</v>
          </cell>
          <cell r="D79">
            <v>1</v>
          </cell>
          <cell r="E79">
            <v>6</v>
          </cell>
          <cell r="F79">
            <v>3</v>
          </cell>
          <cell r="G79">
            <v>0</v>
          </cell>
          <cell r="H79">
            <v>-4</v>
          </cell>
          <cell r="I79">
            <v>-5</v>
          </cell>
          <cell r="J79">
            <v>8</v>
          </cell>
          <cell r="K79">
            <v>14</v>
          </cell>
          <cell r="L79">
            <v>9</v>
          </cell>
          <cell r="M79">
            <v>-1</v>
          </cell>
          <cell r="N79">
            <v>-5</v>
          </cell>
        </row>
        <row r="80">
          <cell r="B80">
            <v>133</v>
          </cell>
          <cell r="C80">
            <v>90</v>
          </cell>
          <cell r="D80">
            <v>11</v>
          </cell>
          <cell r="E80">
            <v>0</v>
          </cell>
          <cell r="F80">
            <v>-7</v>
          </cell>
          <cell r="G80">
            <v>0</v>
          </cell>
          <cell r="H80">
            <v>-1</v>
          </cell>
          <cell r="I80">
            <v>-1</v>
          </cell>
          <cell r="J80">
            <v>0</v>
          </cell>
          <cell r="K80">
            <v>0</v>
          </cell>
          <cell r="L80">
            <v>0</v>
          </cell>
          <cell r="M80">
            <v>8</v>
          </cell>
          <cell r="N80">
            <v>0</v>
          </cell>
        </row>
        <row r="81">
          <cell r="B81">
            <v>163</v>
          </cell>
          <cell r="C81">
            <v>73</v>
          </cell>
          <cell r="D81">
            <v>16</v>
          </cell>
          <cell r="E81">
            <v>7</v>
          </cell>
          <cell r="F81">
            <v>0</v>
          </cell>
          <cell r="G81">
            <v>6</v>
          </cell>
          <cell r="H81">
            <v>0</v>
          </cell>
          <cell r="I81">
            <v>0</v>
          </cell>
          <cell r="J81">
            <v>0</v>
          </cell>
          <cell r="K81">
            <v>0</v>
          </cell>
          <cell r="L81">
            <v>0</v>
          </cell>
          <cell r="M81">
            <v>2</v>
          </cell>
          <cell r="N81">
            <v>16</v>
          </cell>
        </row>
        <row r="82">
          <cell r="B82">
            <v>-55</v>
          </cell>
          <cell r="C82">
            <v>8</v>
          </cell>
          <cell r="D82">
            <v>-1</v>
          </cell>
          <cell r="E82">
            <v>0</v>
          </cell>
          <cell r="F82">
            <v>-9</v>
          </cell>
          <cell r="G82">
            <v>0</v>
          </cell>
          <cell r="H82">
            <v>0</v>
          </cell>
          <cell r="I82">
            <v>-1</v>
          </cell>
          <cell r="J82">
            <v>0</v>
          </cell>
          <cell r="K82">
            <v>0</v>
          </cell>
          <cell r="L82">
            <v>0</v>
          </cell>
          <cell r="M82">
            <v>0</v>
          </cell>
          <cell r="N82">
            <v>0</v>
          </cell>
        </row>
        <row r="83">
          <cell r="B83">
            <v>6</v>
          </cell>
          <cell r="C83">
            <v>-3</v>
          </cell>
          <cell r="D83">
            <v>-3</v>
          </cell>
          <cell r="E83">
            <v>1</v>
          </cell>
          <cell r="F83">
            <v>0</v>
          </cell>
          <cell r="G83">
            <v>0</v>
          </cell>
          <cell r="H83">
            <v>0</v>
          </cell>
          <cell r="I83">
            <v>0</v>
          </cell>
          <cell r="J83">
            <v>0</v>
          </cell>
          <cell r="K83">
            <v>0</v>
          </cell>
          <cell r="L83">
            <v>0</v>
          </cell>
          <cell r="M83">
            <v>0</v>
          </cell>
          <cell r="N83">
            <v>1</v>
          </cell>
        </row>
        <row r="84">
          <cell r="B84">
            <v>139</v>
          </cell>
          <cell r="C84">
            <v>-16</v>
          </cell>
          <cell r="D84">
            <v>9</v>
          </cell>
          <cell r="E84">
            <v>4</v>
          </cell>
          <cell r="F84">
            <v>0</v>
          </cell>
          <cell r="G84">
            <v>10</v>
          </cell>
          <cell r="H84">
            <v>0</v>
          </cell>
          <cell r="I84">
            <v>0</v>
          </cell>
          <cell r="J84">
            <v>0</v>
          </cell>
          <cell r="K84">
            <v>0</v>
          </cell>
          <cell r="L84">
            <v>0</v>
          </cell>
          <cell r="M84">
            <v>0</v>
          </cell>
          <cell r="N84">
            <v>21</v>
          </cell>
        </row>
        <row r="85">
          <cell r="B85">
            <v>54</v>
          </cell>
          <cell r="C85">
            <v>33</v>
          </cell>
          <cell r="D85">
            <v>16</v>
          </cell>
          <cell r="E85">
            <v>1</v>
          </cell>
          <cell r="F85">
            <v>0</v>
          </cell>
          <cell r="G85">
            <v>1</v>
          </cell>
          <cell r="H85">
            <v>0</v>
          </cell>
          <cell r="I85">
            <v>0</v>
          </cell>
          <cell r="J85">
            <v>0</v>
          </cell>
          <cell r="K85">
            <v>0</v>
          </cell>
          <cell r="L85">
            <v>0</v>
          </cell>
          <cell r="M85">
            <v>1</v>
          </cell>
          <cell r="N85">
            <v>5</v>
          </cell>
        </row>
        <row r="86">
          <cell r="B86">
            <v>11</v>
          </cell>
          <cell r="C86">
            <v>30</v>
          </cell>
          <cell r="D86">
            <v>23</v>
          </cell>
          <cell r="E86">
            <v>3</v>
          </cell>
          <cell r="F86">
            <v>0</v>
          </cell>
          <cell r="G86">
            <v>5</v>
          </cell>
          <cell r="H86">
            <v>0</v>
          </cell>
          <cell r="I86">
            <v>0</v>
          </cell>
          <cell r="J86">
            <v>0</v>
          </cell>
          <cell r="K86">
            <v>0</v>
          </cell>
          <cell r="L86">
            <v>0</v>
          </cell>
          <cell r="M86">
            <v>0</v>
          </cell>
          <cell r="N86">
            <v>5</v>
          </cell>
        </row>
        <row r="87">
          <cell r="B87">
            <v>6</v>
          </cell>
          <cell r="C87">
            <v>22</v>
          </cell>
          <cell r="D87">
            <v>15</v>
          </cell>
          <cell r="E87">
            <v>2</v>
          </cell>
          <cell r="F87">
            <v>0</v>
          </cell>
          <cell r="G87">
            <v>2</v>
          </cell>
          <cell r="H87">
            <v>0</v>
          </cell>
          <cell r="I87">
            <v>0</v>
          </cell>
          <cell r="J87">
            <v>0</v>
          </cell>
          <cell r="K87">
            <v>0</v>
          </cell>
          <cell r="L87">
            <v>0</v>
          </cell>
          <cell r="M87">
            <v>0</v>
          </cell>
          <cell r="N87">
            <v>2</v>
          </cell>
        </row>
        <row r="88">
          <cell r="B88">
            <v>40</v>
          </cell>
          <cell r="C88">
            <v>-4</v>
          </cell>
          <cell r="D88">
            <v>5</v>
          </cell>
          <cell r="E88">
            <v>11</v>
          </cell>
          <cell r="F88">
            <v>7</v>
          </cell>
          <cell r="G88">
            <v>6</v>
          </cell>
          <cell r="H88">
            <v>-4</v>
          </cell>
          <cell r="I88">
            <v>0</v>
          </cell>
          <cell r="J88">
            <v>1</v>
          </cell>
          <cell r="K88">
            <v>-2</v>
          </cell>
          <cell r="L88">
            <v>-4</v>
          </cell>
          <cell r="M88">
            <v>0</v>
          </cell>
          <cell r="N88">
            <v>7</v>
          </cell>
        </row>
        <row r="89">
          <cell r="B89">
            <v>-16</v>
          </cell>
          <cell r="C89">
            <v>18</v>
          </cell>
          <cell r="D89">
            <v>-4</v>
          </cell>
          <cell r="E89">
            <v>0</v>
          </cell>
          <cell r="F89">
            <v>-10</v>
          </cell>
          <cell r="G89">
            <v>0</v>
          </cell>
          <cell r="H89">
            <v>0</v>
          </cell>
          <cell r="I89">
            <v>7</v>
          </cell>
          <cell r="J89">
            <v>0</v>
          </cell>
          <cell r="K89">
            <v>0</v>
          </cell>
          <cell r="L89">
            <v>0</v>
          </cell>
          <cell r="M89">
            <v>2</v>
          </cell>
          <cell r="N89">
            <v>0</v>
          </cell>
        </row>
        <row r="95">
          <cell r="B95">
            <v>18</v>
          </cell>
          <cell r="C95">
            <v>15</v>
          </cell>
          <cell r="D95">
            <v>51</v>
          </cell>
          <cell r="E95">
            <v>4</v>
          </cell>
          <cell r="F95">
            <v>5</v>
          </cell>
          <cell r="G95">
            <v>-10</v>
          </cell>
          <cell r="H95">
            <v>0</v>
          </cell>
          <cell r="I95">
            <v>1</v>
          </cell>
          <cell r="J95">
            <v>1</v>
          </cell>
          <cell r="K95">
            <v>0</v>
          </cell>
          <cell r="L95">
            <v>0</v>
          </cell>
          <cell r="M95">
            <v>1</v>
          </cell>
          <cell r="N95">
            <v>51</v>
          </cell>
        </row>
        <row r="96">
          <cell r="B96">
            <v>12</v>
          </cell>
          <cell r="C96">
            <v>0</v>
          </cell>
          <cell r="D96">
            <v>16</v>
          </cell>
          <cell r="E96">
            <v>0</v>
          </cell>
          <cell r="F96">
            <v>0</v>
          </cell>
          <cell r="G96">
            <v>8</v>
          </cell>
          <cell r="H96">
            <v>0</v>
          </cell>
          <cell r="I96">
            <v>0</v>
          </cell>
          <cell r="J96">
            <v>0</v>
          </cell>
          <cell r="K96">
            <v>0</v>
          </cell>
          <cell r="L96">
            <v>0</v>
          </cell>
          <cell r="M96">
            <v>0</v>
          </cell>
          <cell r="N96">
            <v>9</v>
          </cell>
        </row>
        <row r="97">
          <cell r="B97">
            <v>55</v>
          </cell>
          <cell r="C97">
            <v>7</v>
          </cell>
          <cell r="D97">
            <v>32</v>
          </cell>
          <cell r="E97">
            <v>36</v>
          </cell>
          <cell r="F97">
            <v>5</v>
          </cell>
          <cell r="G97">
            <v>25</v>
          </cell>
          <cell r="H97">
            <v>0</v>
          </cell>
          <cell r="I97">
            <v>2</v>
          </cell>
          <cell r="J97">
            <v>5</v>
          </cell>
          <cell r="K97">
            <v>2</v>
          </cell>
          <cell r="L97">
            <v>1</v>
          </cell>
          <cell r="M97">
            <v>1</v>
          </cell>
          <cell r="N97">
            <v>21</v>
          </cell>
        </row>
        <row r="98">
          <cell r="B98">
            <v>2</v>
          </cell>
          <cell r="C98">
            <v>0</v>
          </cell>
          <cell r="D98">
            <v>1</v>
          </cell>
          <cell r="E98">
            <v>0</v>
          </cell>
          <cell r="F98">
            <v>0</v>
          </cell>
          <cell r="G98">
            <v>8</v>
          </cell>
          <cell r="H98">
            <v>0</v>
          </cell>
          <cell r="I98">
            <v>0</v>
          </cell>
          <cell r="J98">
            <v>0</v>
          </cell>
          <cell r="K98">
            <v>0</v>
          </cell>
          <cell r="L98">
            <v>0</v>
          </cell>
          <cell r="M98">
            <v>0</v>
          </cell>
          <cell r="N98">
            <v>4</v>
          </cell>
        </row>
        <row r="99">
          <cell r="B99">
            <v>21</v>
          </cell>
          <cell r="C99">
            <v>0</v>
          </cell>
          <cell r="D99">
            <v>4</v>
          </cell>
          <cell r="E99">
            <v>0</v>
          </cell>
          <cell r="F99">
            <v>0</v>
          </cell>
          <cell r="G99">
            <v>19</v>
          </cell>
          <cell r="H99">
            <v>0</v>
          </cell>
          <cell r="I99">
            <v>0</v>
          </cell>
          <cell r="J99">
            <v>0</v>
          </cell>
          <cell r="K99">
            <v>0</v>
          </cell>
          <cell r="L99">
            <v>0</v>
          </cell>
          <cell r="M99">
            <v>0</v>
          </cell>
          <cell r="N99">
            <v>17</v>
          </cell>
        </row>
        <row r="100">
          <cell r="B100">
            <v>12</v>
          </cell>
          <cell r="C100">
            <v>9</v>
          </cell>
          <cell r="D100">
            <v>13</v>
          </cell>
          <cell r="E100">
            <v>9</v>
          </cell>
          <cell r="F100">
            <v>11</v>
          </cell>
          <cell r="G100">
            <v>1</v>
          </cell>
          <cell r="H100">
            <v>0</v>
          </cell>
          <cell r="I100">
            <v>2</v>
          </cell>
          <cell r="J100">
            <v>4</v>
          </cell>
          <cell r="K100">
            <v>6</v>
          </cell>
          <cell r="L100">
            <v>3</v>
          </cell>
          <cell r="M100">
            <v>2</v>
          </cell>
          <cell r="N100">
            <v>0</v>
          </cell>
        </row>
        <row r="101">
          <cell r="B101">
            <v>1</v>
          </cell>
          <cell r="C101">
            <v>0</v>
          </cell>
          <cell r="D101">
            <v>0</v>
          </cell>
          <cell r="E101">
            <v>0</v>
          </cell>
          <cell r="F101">
            <v>0</v>
          </cell>
          <cell r="G101">
            <v>1</v>
          </cell>
          <cell r="H101">
            <v>0</v>
          </cell>
          <cell r="I101">
            <v>0</v>
          </cell>
          <cell r="J101">
            <v>0</v>
          </cell>
          <cell r="K101">
            <v>0</v>
          </cell>
          <cell r="L101">
            <v>0</v>
          </cell>
          <cell r="M101">
            <v>0</v>
          </cell>
          <cell r="N101">
            <v>2</v>
          </cell>
        </row>
        <row r="102">
          <cell r="B102">
            <v>5</v>
          </cell>
          <cell r="C102">
            <v>0</v>
          </cell>
          <cell r="D102">
            <v>5</v>
          </cell>
          <cell r="E102">
            <v>0</v>
          </cell>
          <cell r="F102">
            <v>0</v>
          </cell>
          <cell r="G102">
            <v>16</v>
          </cell>
          <cell r="H102">
            <v>0</v>
          </cell>
          <cell r="I102">
            <v>0</v>
          </cell>
          <cell r="J102">
            <v>0</v>
          </cell>
          <cell r="K102">
            <v>0</v>
          </cell>
          <cell r="L102">
            <v>0</v>
          </cell>
          <cell r="M102">
            <v>0</v>
          </cell>
          <cell r="N102">
            <v>19</v>
          </cell>
        </row>
        <row r="103">
          <cell r="B103">
            <v>3</v>
          </cell>
          <cell r="C103">
            <v>0</v>
          </cell>
          <cell r="D103">
            <v>-1</v>
          </cell>
          <cell r="E103">
            <v>0</v>
          </cell>
          <cell r="F103">
            <v>0</v>
          </cell>
          <cell r="G103">
            <v>4</v>
          </cell>
          <cell r="H103">
            <v>0</v>
          </cell>
          <cell r="I103">
            <v>0</v>
          </cell>
          <cell r="J103">
            <v>0</v>
          </cell>
          <cell r="K103">
            <v>0</v>
          </cell>
          <cell r="L103">
            <v>0</v>
          </cell>
          <cell r="M103">
            <v>0</v>
          </cell>
          <cell r="N103">
            <v>3</v>
          </cell>
        </row>
        <row r="104">
          <cell r="B104">
            <v>1</v>
          </cell>
          <cell r="C104">
            <v>0</v>
          </cell>
          <cell r="D104">
            <v>3</v>
          </cell>
          <cell r="E104">
            <v>0</v>
          </cell>
          <cell r="F104">
            <v>0</v>
          </cell>
          <cell r="G104">
            <v>9</v>
          </cell>
          <cell r="H104">
            <v>0</v>
          </cell>
          <cell r="I104">
            <v>0</v>
          </cell>
          <cell r="J104">
            <v>0</v>
          </cell>
          <cell r="K104">
            <v>0</v>
          </cell>
          <cell r="L104">
            <v>0</v>
          </cell>
          <cell r="M104">
            <v>0</v>
          </cell>
          <cell r="N104">
            <v>3</v>
          </cell>
        </row>
        <row r="105">
          <cell r="B105">
            <v>0</v>
          </cell>
          <cell r="C105">
            <v>0</v>
          </cell>
          <cell r="D105">
            <v>0</v>
          </cell>
          <cell r="E105">
            <v>0</v>
          </cell>
          <cell r="F105">
            <v>0</v>
          </cell>
          <cell r="G105">
            <v>2</v>
          </cell>
          <cell r="H105">
            <v>0</v>
          </cell>
          <cell r="I105">
            <v>0</v>
          </cell>
          <cell r="J105">
            <v>0</v>
          </cell>
          <cell r="K105">
            <v>0</v>
          </cell>
          <cell r="L105">
            <v>0</v>
          </cell>
          <cell r="M105">
            <v>0</v>
          </cell>
          <cell r="N105">
            <v>0</v>
          </cell>
        </row>
        <row r="106">
          <cell r="B106">
            <v>2</v>
          </cell>
          <cell r="C106">
            <v>0</v>
          </cell>
          <cell r="D106">
            <v>3</v>
          </cell>
          <cell r="E106">
            <v>0</v>
          </cell>
          <cell r="F106">
            <v>0</v>
          </cell>
          <cell r="G106">
            <v>4</v>
          </cell>
          <cell r="H106">
            <v>0</v>
          </cell>
          <cell r="I106">
            <v>0</v>
          </cell>
          <cell r="J106">
            <v>0</v>
          </cell>
          <cell r="K106">
            <v>0</v>
          </cell>
          <cell r="L106">
            <v>0</v>
          </cell>
          <cell r="M106">
            <v>0</v>
          </cell>
          <cell r="N106">
            <v>5</v>
          </cell>
        </row>
        <row r="107">
          <cell r="B107">
            <v>12</v>
          </cell>
          <cell r="C107">
            <v>18</v>
          </cell>
          <cell r="D107">
            <v>16</v>
          </cell>
          <cell r="E107">
            <v>2</v>
          </cell>
          <cell r="F107">
            <v>5</v>
          </cell>
          <cell r="G107">
            <v>0</v>
          </cell>
          <cell r="H107">
            <v>0</v>
          </cell>
          <cell r="I107">
            <v>2</v>
          </cell>
          <cell r="J107">
            <v>0</v>
          </cell>
          <cell r="K107">
            <v>1</v>
          </cell>
          <cell r="L107">
            <v>0</v>
          </cell>
          <cell r="M107">
            <v>3</v>
          </cell>
          <cell r="N107">
            <v>0</v>
          </cell>
        </row>
        <row r="113">
          <cell r="B113">
            <v>30</v>
          </cell>
          <cell r="C113">
            <v>70</v>
          </cell>
          <cell r="D113">
            <v>-46</v>
          </cell>
          <cell r="E113">
            <v>4</v>
          </cell>
          <cell r="F113">
            <v>0</v>
          </cell>
          <cell r="G113">
            <v>27</v>
          </cell>
          <cell r="H113">
            <v>0</v>
          </cell>
          <cell r="I113">
            <v>0</v>
          </cell>
          <cell r="J113">
            <v>0</v>
          </cell>
          <cell r="K113">
            <v>0</v>
          </cell>
          <cell r="L113">
            <v>0</v>
          </cell>
          <cell r="M113">
            <v>0</v>
          </cell>
          <cell r="N113">
            <v>40</v>
          </cell>
        </row>
        <row r="114">
          <cell r="B114">
            <v>51</v>
          </cell>
          <cell r="C114">
            <v>90</v>
          </cell>
          <cell r="D114">
            <v>0</v>
          </cell>
          <cell r="E114">
            <v>37</v>
          </cell>
          <cell r="F114">
            <v>21</v>
          </cell>
          <cell r="G114">
            <v>22</v>
          </cell>
          <cell r="H114">
            <v>-4</v>
          </cell>
          <cell r="I114">
            <v>-1</v>
          </cell>
          <cell r="J114">
            <v>12</v>
          </cell>
          <cell r="K114">
            <v>11</v>
          </cell>
          <cell r="L114">
            <v>9</v>
          </cell>
          <cell r="M114">
            <v>1</v>
          </cell>
          <cell r="N114">
            <v>39</v>
          </cell>
        </row>
        <row r="115">
          <cell r="B115">
            <v>-14</v>
          </cell>
          <cell r="C115">
            <v>10</v>
          </cell>
          <cell r="D115">
            <v>0</v>
          </cell>
          <cell r="E115">
            <v>0</v>
          </cell>
          <cell r="F115">
            <v>-4</v>
          </cell>
          <cell r="G115">
            <v>0</v>
          </cell>
          <cell r="H115">
            <v>-1</v>
          </cell>
          <cell r="I115">
            <v>-4</v>
          </cell>
          <cell r="J115">
            <v>-1</v>
          </cell>
          <cell r="K115">
            <v>-1</v>
          </cell>
          <cell r="L115">
            <v>0</v>
          </cell>
          <cell r="M115">
            <v>-3</v>
          </cell>
          <cell r="N115">
            <v>0</v>
          </cell>
        </row>
        <row r="116">
          <cell r="B116">
            <v>0</v>
          </cell>
          <cell r="C116">
            <v>30</v>
          </cell>
          <cell r="D116">
            <v>-3</v>
          </cell>
          <cell r="E116">
            <v>0</v>
          </cell>
          <cell r="F116">
            <v>0</v>
          </cell>
          <cell r="G116">
            <v>0</v>
          </cell>
          <cell r="H116">
            <v>0</v>
          </cell>
          <cell r="I116">
            <v>0</v>
          </cell>
          <cell r="J116">
            <v>0</v>
          </cell>
          <cell r="K116">
            <v>0</v>
          </cell>
          <cell r="L116">
            <v>0</v>
          </cell>
          <cell r="M116">
            <v>0</v>
          </cell>
          <cell r="N116">
            <v>0</v>
          </cell>
        </row>
        <row r="117">
          <cell r="B117">
            <v>0</v>
          </cell>
          <cell r="C117">
            <v>19</v>
          </cell>
          <cell r="D117">
            <v>-6</v>
          </cell>
          <cell r="E117">
            <v>0</v>
          </cell>
          <cell r="F117">
            <v>0</v>
          </cell>
          <cell r="G117">
            <v>1</v>
          </cell>
          <cell r="H117">
            <v>0</v>
          </cell>
          <cell r="I117">
            <v>0</v>
          </cell>
          <cell r="J117">
            <v>0</v>
          </cell>
          <cell r="K117">
            <v>0</v>
          </cell>
          <cell r="L117">
            <v>0</v>
          </cell>
          <cell r="M117">
            <v>0</v>
          </cell>
          <cell r="N117">
            <v>1</v>
          </cell>
        </row>
        <row r="118">
          <cell r="B118">
            <v>22</v>
          </cell>
          <cell r="C118">
            <v>15</v>
          </cell>
          <cell r="D118">
            <v>-1</v>
          </cell>
          <cell r="E118">
            <v>0</v>
          </cell>
          <cell r="F118">
            <v>0</v>
          </cell>
          <cell r="G118">
            <v>0</v>
          </cell>
          <cell r="H118">
            <v>0</v>
          </cell>
          <cell r="I118">
            <v>0</v>
          </cell>
          <cell r="J118">
            <v>0</v>
          </cell>
          <cell r="K118">
            <v>0</v>
          </cell>
          <cell r="L118">
            <v>0</v>
          </cell>
          <cell r="M118">
            <v>0</v>
          </cell>
          <cell r="N118">
            <v>0</v>
          </cell>
        </row>
        <row r="119">
          <cell r="B119">
            <v>0</v>
          </cell>
          <cell r="C119">
            <v>-1</v>
          </cell>
          <cell r="D119">
            <v>-1</v>
          </cell>
          <cell r="E119">
            <v>0</v>
          </cell>
          <cell r="F119">
            <v>0</v>
          </cell>
          <cell r="G119">
            <v>0</v>
          </cell>
          <cell r="H119">
            <v>0</v>
          </cell>
          <cell r="I119">
            <v>0</v>
          </cell>
          <cell r="J119">
            <v>0</v>
          </cell>
          <cell r="K119">
            <v>0</v>
          </cell>
          <cell r="L119">
            <v>0</v>
          </cell>
          <cell r="M119">
            <v>0</v>
          </cell>
          <cell r="N119">
            <v>0</v>
          </cell>
        </row>
        <row r="120">
          <cell r="B120">
            <v>0</v>
          </cell>
          <cell r="C120">
            <v>-2</v>
          </cell>
          <cell r="D120">
            <v>-6</v>
          </cell>
          <cell r="E120">
            <v>0</v>
          </cell>
          <cell r="F120">
            <v>0</v>
          </cell>
          <cell r="G120">
            <v>2</v>
          </cell>
          <cell r="H120">
            <v>0</v>
          </cell>
          <cell r="I120">
            <v>0</v>
          </cell>
          <cell r="J120">
            <v>0</v>
          </cell>
          <cell r="K120">
            <v>0</v>
          </cell>
          <cell r="L120">
            <v>0</v>
          </cell>
          <cell r="M120">
            <v>0</v>
          </cell>
          <cell r="N120">
            <v>1</v>
          </cell>
        </row>
        <row r="121">
          <cell r="B121">
            <v>0</v>
          </cell>
          <cell r="C121">
            <v>11</v>
          </cell>
          <cell r="D121">
            <v>-3</v>
          </cell>
          <cell r="E121">
            <v>0</v>
          </cell>
          <cell r="F121">
            <v>0</v>
          </cell>
          <cell r="G121">
            <v>0</v>
          </cell>
          <cell r="H121">
            <v>0</v>
          </cell>
          <cell r="I121">
            <v>0</v>
          </cell>
          <cell r="J121">
            <v>0</v>
          </cell>
          <cell r="K121">
            <v>0</v>
          </cell>
          <cell r="L121">
            <v>0</v>
          </cell>
          <cell r="M121">
            <v>0</v>
          </cell>
          <cell r="N121">
            <v>0</v>
          </cell>
        </row>
        <row r="122">
          <cell r="B122">
            <v>0</v>
          </cell>
          <cell r="C122">
            <v>11</v>
          </cell>
          <cell r="D122">
            <v>-1</v>
          </cell>
          <cell r="E122">
            <v>0</v>
          </cell>
          <cell r="F122">
            <v>0</v>
          </cell>
          <cell r="G122">
            <v>0</v>
          </cell>
          <cell r="H122">
            <v>0</v>
          </cell>
          <cell r="I122">
            <v>0</v>
          </cell>
          <cell r="J122">
            <v>0</v>
          </cell>
          <cell r="K122">
            <v>0</v>
          </cell>
          <cell r="L122">
            <v>0</v>
          </cell>
          <cell r="M122">
            <v>0</v>
          </cell>
          <cell r="N122">
            <v>0</v>
          </cell>
        </row>
        <row r="123">
          <cell r="B123">
            <v>0</v>
          </cell>
          <cell r="C123">
            <v>9</v>
          </cell>
          <cell r="D123">
            <v>0</v>
          </cell>
          <cell r="E123">
            <v>0</v>
          </cell>
          <cell r="F123">
            <v>0</v>
          </cell>
          <cell r="G123">
            <v>0</v>
          </cell>
          <cell r="H123">
            <v>0</v>
          </cell>
          <cell r="I123">
            <v>0</v>
          </cell>
          <cell r="J123">
            <v>0</v>
          </cell>
          <cell r="K123">
            <v>0</v>
          </cell>
          <cell r="L123">
            <v>0</v>
          </cell>
          <cell r="M123">
            <v>0</v>
          </cell>
          <cell r="N123">
            <v>0</v>
          </cell>
        </row>
        <row r="124">
          <cell r="B124">
            <v>6</v>
          </cell>
          <cell r="C124">
            <v>1</v>
          </cell>
          <cell r="D124">
            <v>-3</v>
          </cell>
          <cell r="E124">
            <v>1</v>
          </cell>
          <cell r="F124">
            <v>0</v>
          </cell>
          <cell r="G124">
            <v>4</v>
          </cell>
          <cell r="H124">
            <v>0</v>
          </cell>
          <cell r="I124">
            <v>0</v>
          </cell>
          <cell r="J124">
            <v>0</v>
          </cell>
          <cell r="K124">
            <v>0</v>
          </cell>
          <cell r="L124">
            <v>0</v>
          </cell>
          <cell r="M124">
            <v>0</v>
          </cell>
          <cell r="N124">
            <v>3</v>
          </cell>
        </row>
        <row r="125">
          <cell r="B125">
            <v>15</v>
          </cell>
          <cell r="C125">
            <v>21</v>
          </cell>
          <cell r="D125">
            <v>-2</v>
          </cell>
          <cell r="E125">
            <v>0</v>
          </cell>
          <cell r="F125">
            <v>0</v>
          </cell>
          <cell r="G125">
            <v>0</v>
          </cell>
          <cell r="H125">
            <v>0</v>
          </cell>
          <cell r="I125">
            <v>0</v>
          </cell>
          <cell r="J125">
            <v>0</v>
          </cell>
          <cell r="K125">
            <v>0</v>
          </cell>
          <cell r="L125">
            <v>0</v>
          </cell>
          <cell r="M125">
            <v>2</v>
          </cell>
          <cell r="N125">
            <v>0</v>
          </cell>
        </row>
        <row r="131">
          <cell r="B131">
            <v>-16</v>
          </cell>
          <cell r="C131">
            <v>0</v>
          </cell>
          <cell r="D131">
            <v>0</v>
          </cell>
          <cell r="E131">
            <v>0</v>
          </cell>
          <cell r="F131">
            <v>0</v>
          </cell>
          <cell r="G131">
            <v>0</v>
          </cell>
          <cell r="H131">
            <v>0</v>
          </cell>
          <cell r="I131">
            <v>0</v>
          </cell>
          <cell r="J131">
            <v>0</v>
          </cell>
          <cell r="K131">
            <v>0</v>
          </cell>
          <cell r="L131">
            <v>0</v>
          </cell>
          <cell r="M131">
            <v>-13</v>
          </cell>
          <cell r="N131">
            <v>0</v>
          </cell>
        </row>
        <row r="132">
          <cell r="B132">
            <v>-320</v>
          </cell>
          <cell r="C132">
            <v>0</v>
          </cell>
          <cell r="D132">
            <v>0</v>
          </cell>
          <cell r="E132">
            <v>0</v>
          </cell>
          <cell r="F132">
            <v>0</v>
          </cell>
          <cell r="G132">
            <v>0</v>
          </cell>
          <cell r="H132">
            <v>0</v>
          </cell>
          <cell r="I132">
            <v>0</v>
          </cell>
          <cell r="J132">
            <v>0</v>
          </cell>
          <cell r="K132">
            <v>0</v>
          </cell>
          <cell r="L132">
            <v>0</v>
          </cell>
          <cell r="M132">
            <v>-55</v>
          </cell>
          <cell r="N132">
            <v>0</v>
          </cell>
        </row>
        <row r="133">
          <cell r="B133">
            <v>-37</v>
          </cell>
          <cell r="C133">
            <v>0</v>
          </cell>
          <cell r="D133">
            <v>0</v>
          </cell>
          <cell r="E133">
            <v>0</v>
          </cell>
          <cell r="F133">
            <v>0</v>
          </cell>
          <cell r="G133">
            <v>0</v>
          </cell>
          <cell r="H133">
            <v>0</v>
          </cell>
          <cell r="I133">
            <v>0</v>
          </cell>
          <cell r="J133">
            <v>0</v>
          </cell>
          <cell r="K133">
            <v>0</v>
          </cell>
          <cell r="L133">
            <v>0</v>
          </cell>
          <cell r="M133">
            <v>-8</v>
          </cell>
          <cell r="N133">
            <v>0</v>
          </cell>
        </row>
        <row r="134">
          <cell r="B134">
            <v>-1</v>
          </cell>
          <cell r="C134">
            <v>0</v>
          </cell>
          <cell r="D134">
            <v>0</v>
          </cell>
          <cell r="E134">
            <v>0</v>
          </cell>
          <cell r="F134">
            <v>0</v>
          </cell>
          <cell r="G134">
            <v>0</v>
          </cell>
          <cell r="H134">
            <v>0</v>
          </cell>
          <cell r="I134">
            <v>0</v>
          </cell>
          <cell r="J134">
            <v>0</v>
          </cell>
          <cell r="K134">
            <v>0</v>
          </cell>
          <cell r="L134">
            <v>0</v>
          </cell>
          <cell r="M134">
            <v>-1</v>
          </cell>
          <cell r="N134">
            <v>0</v>
          </cell>
        </row>
        <row r="135">
          <cell r="B135">
            <v>-5</v>
          </cell>
          <cell r="C135">
            <v>0</v>
          </cell>
          <cell r="D135">
            <v>0</v>
          </cell>
          <cell r="E135">
            <v>0</v>
          </cell>
          <cell r="F135">
            <v>0</v>
          </cell>
          <cell r="G135">
            <v>0</v>
          </cell>
          <cell r="H135">
            <v>0</v>
          </cell>
          <cell r="I135">
            <v>0</v>
          </cell>
          <cell r="J135">
            <v>0</v>
          </cell>
          <cell r="K135">
            <v>0</v>
          </cell>
          <cell r="L135">
            <v>0</v>
          </cell>
          <cell r="M135">
            <v>-7</v>
          </cell>
          <cell r="N135">
            <v>0</v>
          </cell>
        </row>
        <row r="136">
          <cell r="B136">
            <v>-13</v>
          </cell>
          <cell r="C136">
            <v>0</v>
          </cell>
          <cell r="D136">
            <v>0</v>
          </cell>
          <cell r="E136">
            <v>0</v>
          </cell>
          <cell r="F136">
            <v>0</v>
          </cell>
          <cell r="G136">
            <v>0</v>
          </cell>
          <cell r="H136">
            <v>0</v>
          </cell>
          <cell r="I136">
            <v>0</v>
          </cell>
          <cell r="J136">
            <v>0</v>
          </cell>
          <cell r="K136">
            <v>0</v>
          </cell>
          <cell r="L136">
            <v>0</v>
          </cell>
          <cell r="M136">
            <v>-4</v>
          </cell>
          <cell r="N136">
            <v>0</v>
          </cell>
        </row>
        <row r="137">
          <cell r="B137">
            <v>-1</v>
          </cell>
          <cell r="C137">
            <v>0</v>
          </cell>
          <cell r="D137">
            <v>0</v>
          </cell>
          <cell r="E137">
            <v>0</v>
          </cell>
          <cell r="F137">
            <v>0</v>
          </cell>
          <cell r="G137">
            <v>0</v>
          </cell>
          <cell r="H137">
            <v>0</v>
          </cell>
          <cell r="I137">
            <v>0</v>
          </cell>
          <cell r="J137">
            <v>0</v>
          </cell>
          <cell r="K137">
            <v>0</v>
          </cell>
          <cell r="L137">
            <v>0</v>
          </cell>
          <cell r="M137">
            <v>-1</v>
          </cell>
          <cell r="N137">
            <v>0</v>
          </cell>
        </row>
        <row r="138">
          <cell r="B138">
            <v>-3</v>
          </cell>
          <cell r="C138">
            <v>0</v>
          </cell>
          <cell r="D138">
            <v>0</v>
          </cell>
          <cell r="E138">
            <v>0</v>
          </cell>
          <cell r="F138">
            <v>0</v>
          </cell>
          <cell r="G138">
            <v>0</v>
          </cell>
          <cell r="H138">
            <v>0</v>
          </cell>
          <cell r="I138">
            <v>0</v>
          </cell>
          <cell r="J138">
            <v>0</v>
          </cell>
          <cell r="K138">
            <v>0</v>
          </cell>
          <cell r="L138">
            <v>0</v>
          </cell>
          <cell r="M138">
            <v>-1</v>
          </cell>
          <cell r="N138">
            <v>0</v>
          </cell>
        </row>
        <row r="139">
          <cell r="B139">
            <v>-1</v>
          </cell>
          <cell r="C139">
            <v>0</v>
          </cell>
          <cell r="D139">
            <v>0</v>
          </cell>
          <cell r="E139">
            <v>0</v>
          </cell>
          <cell r="F139">
            <v>0</v>
          </cell>
          <cell r="G139">
            <v>0</v>
          </cell>
          <cell r="H139">
            <v>0</v>
          </cell>
          <cell r="I139">
            <v>0</v>
          </cell>
          <cell r="J139">
            <v>0</v>
          </cell>
          <cell r="K139">
            <v>0</v>
          </cell>
          <cell r="L139">
            <v>0</v>
          </cell>
          <cell r="M139">
            <v>-1</v>
          </cell>
          <cell r="N139">
            <v>0</v>
          </cell>
        </row>
        <row r="140">
          <cell r="B140">
            <v>0</v>
          </cell>
          <cell r="C140">
            <v>0</v>
          </cell>
          <cell r="D140">
            <v>0</v>
          </cell>
          <cell r="E140">
            <v>0</v>
          </cell>
          <cell r="F140">
            <v>0</v>
          </cell>
          <cell r="G140">
            <v>0</v>
          </cell>
          <cell r="H140">
            <v>0</v>
          </cell>
          <cell r="I140">
            <v>0</v>
          </cell>
          <cell r="J140">
            <v>0</v>
          </cell>
          <cell r="K140">
            <v>0</v>
          </cell>
          <cell r="L140">
            <v>0</v>
          </cell>
          <cell r="M140">
            <v>0</v>
          </cell>
          <cell r="N140">
            <v>0</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row>
        <row r="142">
          <cell r="B142">
            <v>-76</v>
          </cell>
          <cell r="C142">
            <v>0</v>
          </cell>
          <cell r="D142">
            <v>0</v>
          </cell>
          <cell r="E142">
            <v>0</v>
          </cell>
          <cell r="F142">
            <v>0</v>
          </cell>
          <cell r="G142">
            <v>0</v>
          </cell>
          <cell r="H142">
            <v>0</v>
          </cell>
          <cell r="I142">
            <v>0</v>
          </cell>
          <cell r="J142">
            <v>0</v>
          </cell>
          <cell r="K142">
            <v>0</v>
          </cell>
          <cell r="L142">
            <v>0</v>
          </cell>
          <cell r="M142">
            <v>-18</v>
          </cell>
          <cell r="N142">
            <v>0</v>
          </cell>
        </row>
        <row r="143">
          <cell r="B143">
            <v>-1</v>
          </cell>
          <cell r="C143">
            <v>0</v>
          </cell>
          <cell r="D143">
            <v>0</v>
          </cell>
          <cell r="E143">
            <v>0</v>
          </cell>
          <cell r="F143">
            <v>0</v>
          </cell>
          <cell r="G143">
            <v>0</v>
          </cell>
          <cell r="H143">
            <v>0</v>
          </cell>
          <cell r="I143">
            <v>0</v>
          </cell>
          <cell r="J143">
            <v>0</v>
          </cell>
          <cell r="K143">
            <v>0</v>
          </cell>
          <cell r="L143">
            <v>0</v>
          </cell>
          <cell r="M143">
            <v>-2</v>
          </cell>
          <cell r="N143">
            <v>0</v>
          </cell>
        </row>
        <row r="149">
          <cell r="B149">
            <v>58</v>
          </cell>
          <cell r="C149">
            <v>11</v>
          </cell>
          <cell r="D149">
            <v>9</v>
          </cell>
          <cell r="E149">
            <v>21</v>
          </cell>
          <cell r="F149">
            <v>-38</v>
          </cell>
          <cell r="G149">
            <v>5</v>
          </cell>
          <cell r="H149">
            <v>-16</v>
          </cell>
          <cell r="I149">
            <v>0</v>
          </cell>
          <cell r="J149">
            <v>51</v>
          </cell>
          <cell r="K149">
            <v>3</v>
          </cell>
          <cell r="L149">
            <v>7</v>
          </cell>
          <cell r="M149">
            <v>13</v>
          </cell>
          <cell r="N149">
            <v>6</v>
          </cell>
        </row>
        <row r="150">
          <cell r="B150">
            <v>-3</v>
          </cell>
          <cell r="C150">
            <v>0</v>
          </cell>
          <cell r="D150">
            <v>0</v>
          </cell>
          <cell r="E150">
            <v>1</v>
          </cell>
          <cell r="F150">
            <v>-12</v>
          </cell>
          <cell r="G150">
            <v>-2</v>
          </cell>
          <cell r="H150">
            <v>0</v>
          </cell>
          <cell r="I150">
            <v>1</v>
          </cell>
          <cell r="J150">
            <v>0</v>
          </cell>
          <cell r="K150">
            <v>0</v>
          </cell>
          <cell r="L150">
            <v>0</v>
          </cell>
          <cell r="M150">
            <v>4</v>
          </cell>
          <cell r="N150">
            <v>-5</v>
          </cell>
        </row>
        <row r="151">
          <cell r="B151">
            <v>0</v>
          </cell>
          <cell r="C151">
            <v>0</v>
          </cell>
          <cell r="D151">
            <v>0</v>
          </cell>
          <cell r="E151">
            <v>0</v>
          </cell>
          <cell r="F151">
            <v>-6</v>
          </cell>
          <cell r="G151">
            <v>0</v>
          </cell>
          <cell r="H151">
            <v>0</v>
          </cell>
          <cell r="I151">
            <v>0</v>
          </cell>
          <cell r="J151">
            <v>0</v>
          </cell>
          <cell r="K151">
            <v>0</v>
          </cell>
          <cell r="L151">
            <v>0</v>
          </cell>
          <cell r="M151">
            <v>1</v>
          </cell>
          <cell r="N151">
            <v>0</v>
          </cell>
        </row>
        <row r="152">
          <cell r="B152">
            <v>17</v>
          </cell>
          <cell r="C152">
            <v>0</v>
          </cell>
          <cell r="D152">
            <v>0</v>
          </cell>
          <cell r="E152">
            <v>0</v>
          </cell>
          <cell r="F152">
            <v>-3</v>
          </cell>
          <cell r="G152">
            <v>0</v>
          </cell>
          <cell r="H152">
            <v>0</v>
          </cell>
          <cell r="I152">
            <v>0</v>
          </cell>
          <cell r="J152">
            <v>0</v>
          </cell>
          <cell r="K152">
            <v>0</v>
          </cell>
          <cell r="L152">
            <v>0</v>
          </cell>
          <cell r="M152">
            <v>1</v>
          </cell>
          <cell r="N152">
            <v>0</v>
          </cell>
        </row>
        <row r="153">
          <cell r="B153">
            <v>-39</v>
          </cell>
          <cell r="C153">
            <v>-2</v>
          </cell>
          <cell r="D153">
            <v>0</v>
          </cell>
          <cell r="E153">
            <v>1</v>
          </cell>
          <cell r="F153">
            <v>0</v>
          </cell>
          <cell r="G153">
            <v>-1</v>
          </cell>
          <cell r="H153">
            <v>0</v>
          </cell>
          <cell r="I153">
            <v>0</v>
          </cell>
          <cell r="J153">
            <v>0</v>
          </cell>
          <cell r="K153">
            <v>0</v>
          </cell>
          <cell r="L153">
            <v>0</v>
          </cell>
          <cell r="M153">
            <v>1</v>
          </cell>
          <cell r="N153">
            <v>-1</v>
          </cell>
        </row>
        <row r="154">
          <cell r="B154">
            <v>4</v>
          </cell>
          <cell r="C154">
            <v>0</v>
          </cell>
          <cell r="D154">
            <v>0</v>
          </cell>
          <cell r="E154">
            <v>0</v>
          </cell>
          <cell r="F154">
            <v>-4</v>
          </cell>
          <cell r="G154">
            <v>0</v>
          </cell>
          <cell r="H154">
            <v>0</v>
          </cell>
          <cell r="I154">
            <v>0</v>
          </cell>
          <cell r="J154">
            <v>0</v>
          </cell>
          <cell r="K154">
            <v>0</v>
          </cell>
          <cell r="L154">
            <v>0</v>
          </cell>
          <cell r="M154">
            <v>1</v>
          </cell>
          <cell r="N154">
            <v>0</v>
          </cell>
        </row>
        <row r="155">
          <cell r="B155">
            <v>1</v>
          </cell>
          <cell r="C155">
            <v>0</v>
          </cell>
          <cell r="D155">
            <v>0</v>
          </cell>
          <cell r="E155">
            <v>0</v>
          </cell>
          <cell r="F155">
            <v>0</v>
          </cell>
          <cell r="G155">
            <v>0</v>
          </cell>
          <cell r="H155">
            <v>0</v>
          </cell>
          <cell r="I155">
            <v>0</v>
          </cell>
          <cell r="J155">
            <v>0</v>
          </cell>
          <cell r="K155">
            <v>0</v>
          </cell>
          <cell r="L155">
            <v>0</v>
          </cell>
          <cell r="M155">
            <v>1</v>
          </cell>
          <cell r="N155">
            <v>0</v>
          </cell>
        </row>
        <row r="156">
          <cell r="B156">
            <v>13</v>
          </cell>
          <cell r="C156">
            <v>0</v>
          </cell>
          <cell r="D156">
            <v>1</v>
          </cell>
          <cell r="E156">
            <v>1</v>
          </cell>
          <cell r="F156">
            <v>-1</v>
          </cell>
          <cell r="G156">
            <v>2</v>
          </cell>
          <cell r="H156">
            <v>0</v>
          </cell>
          <cell r="I156">
            <v>0</v>
          </cell>
          <cell r="J156">
            <v>0</v>
          </cell>
          <cell r="K156">
            <v>0</v>
          </cell>
          <cell r="L156">
            <v>0</v>
          </cell>
          <cell r="M156">
            <v>0</v>
          </cell>
          <cell r="N156">
            <v>3</v>
          </cell>
        </row>
        <row r="157">
          <cell r="B157">
            <v>1</v>
          </cell>
          <cell r="C157">
            <v>0</v>
          </cell>
          <cell r="D157">
            <v>0</v>
          </cell>
          <cell r="E157">
            <v>0</v>
          </cell>
          <cell r="F157">
            <v>0</v>
          </cell>
          <cell r="G157">
            <v>0</v>
          </cell>
          <cell r="H157">
            <v>0</v>
          </cell>
          <cell r="I157">
            <v>0</v>
          </cell>
          <cell r="J157">
            <v>0</v>
          </cell>
          <cell r="K157">
            <v>0</v>
          </cell>
          <cell r="L157">
            <v>0</v>
          </cell>
          <cell r="M157">
            <v>1</v>
          </cell>
          <cell r="N157">
            <v>0</v>
          </cell>
        </row>
        <row r="158">
          <cell r="B158">
            <v>0</v>
          </cell>
          <cell r="C158">
            <v>0</v>
          </cell>
          <cell r="D158">
            <v>0</v>
          </cell>
          <cell r="E158">
            <v>0</v>
          </cell>
          <cell r="F158">
            <v>0</v>
          </cell>
          <cell r="G158">
            <v>0</v>
          </cell>
          <cell r="H158">
            <v>0</v>
          </cell>
          <cell r="I158">
            <v>0</v>
          </cell>
          <cell r="J158">
            <v>0</v>
          </cell>
          <cell r="K158">
            <v>0</v>
          </cell>
          <cell r="L158">
            <v>0</v>
          </cell>
          <cell r="M158">
            <v>1</v>
          </cell>
          <cell r="N158">
            <v>0</v>
          </cell>
        </row>
        <row r="159">
          <cell r="B159">
            <v>0</v>
          </cell>
          <cell r="C159">
            <v>0</v>
          </cell>
          <cell r="D159">
            <v>0</v>
          </cell>
          <cell r="E159">
            <v>0</v>
          </cell>
          <cell r="F159">
            <v>0</v>
          </cell>
          <cell r="G159">
            <v>0</v>
          </cell>
          <cell r="H159">
            <v>0</v>
          </cell>
          <cell r="I159">
            <v>0</v>
          </cell>
          <cell r="J159">
            <v>0</v>
          </cell>
          <cell r="K159">
            <v>0</v>
          </cell>
          <cell r="L159">
            <v>0</v>
          </cell>
          <cell r="M159">
            <v>0</v>
          </cell>
          <cell r="N159">
            <v>0</v>
          </cell>
        </row>
        <row r="160">
          <cell r="B160">
            <v>27</v>
          </cell>
          <cell r="C160">
            <v>2</v>
          </cell>
          <cell r="D160">
            <v>1</v>
          </cell>
          <cell r="E160">
            <v>6</v>
          </cell>
          <cell r="F160">
            <v>0</v>
          </cell>
          <cell r="G160">
            <v>3</v>
          </cell>
          <cell r="H160">
            <v>4</v>
          </cell>
          <cell r="I160">
            <v>0</v>
          </cell>
          <cell r="J160">
            <v>5</v>
          </cell>
          <cell r="K160">
            <v>6</v>
          </cell>
          <cell r="L160">
            <v>6</v>
          </cell>
          <cell r="M160">
            <v>0</v>
          </cell>
          <cell r="N160">
            <v>5</v>
          </cell>
        </row>
        <row r="161">
          <cell r="B161">
            <v>3</v>
          </cell>
          <cell r="C161">
            <v>0</v>
          </cell>
          <cell r="D161">
            <v>0</v>
          </cell>
          <cell r="E161">
            <v>0</v>
          </cell>
          <cell r="F161">
            <v>-6</v>
          </cell>
          <cell r="G161">
            <v>0</v>
          </cell>
          <cell r="H161">
            <v>0</v>
          </cell>
          <cell r="I161">
            <v>0</v>
          </cell>
          <cell r="J161">
            <v>0</v>
          </cell>
          <cell r="K161">
            <v>0</v>
          </cell>
          <cell r="L161">
            <v>0</v>
          </cell>
          <cell r="M161">
            <v>3</v>
          </cell>
          <cell r="N161">
            <v>0</v>
          </cell>
        </row>
        <row r="167">
          <cell r="B167">
            <v>6</v>
          </cell>
          <cell r="C167">
            <v>67</v>
          </cell>
          <cell r="D167">
            <v>20</v>
          </cell>
          <cell r="E167">
            <v>13</v>
          </cell>
          <cell r="F167">
            <v>11</v>
          </cell>
          <cell r="G167">
            <v>7</v>
          </cell>
          <cell r="H167">
            <v>-20</v>
          </cell>
          <cell r="I167">
            <v>25</v>
          </cell>
          <cell r="J167">
            <v>2</v>
          </cell>
          <cell r="K167">
            <v>0</v>
          </cell>
          <cell r="L167">
            <v>0</v>
          </cell>
          <cell r="M167">
            <v>44</v>
          </cell>
          <cell r="N167">
            <v>6</v>
          </cell>
        </row>
        <row r="168">
          <cell r="B168">
            <v>6</v>
          </cell>
          <cell r="C168">
            <v>23</v>
          </cell>
          <cell r="D168">
            <v>-1</v>
          </cell>
          <cell r="E168">
            <v>14</v>
          </cell>
          <cell r="F168">
            <v>20</v>
          </cell>
          <cell r="G168">
            <v>-2</v>
          </cell>
          <cell r="H168">
            <v>1</v>
          </cell>
          <cell r="I168">
            <v>11</v>
          </cell>
          <cell r="J168">
            <v>11</v>
          </cell>
          <cell r="K168">
            <v>14</v>
          </cell>
          <cell r="L168">
            <v>5</v>
          </cell>
          <cell r="M168">
            <v>12</v>
          </cell>
          <cell r="N168">
            <v>-4</v>
          </cell>
        </row>
        <row r="169">
          <cell r="B169">
            <v>1</v>
          </cell>
          <cell r="C169">
            <v>3</v>
          </cell>
          <cell r="D169">
            <v>0</v>
          </cell>
          <cell r="E169">
            <v>0</v>
          </cell>
          <cell r="F169">
            <v>-6</v>
          </cell>
          <cell r="G169">
            <v>0</v>
          </cell>
          <cell r="H169">
            <v>1</v>
          </cell>
          <cell r="I169">
            <v>1</v>
          </cell>
          <cell r="J169">
            <v>0</v>
          </cell>
          <cell r="K169">
            <v>0</v>
          </cell>
          <cell r="L169">
            <v>0</v>
          </cell>
          <cell r="M169">
            <v>3</v>
          </cell>
          <cell r="N169">
            <v>0</v>
          </cell>
        </row>
        <row r="170">
          <cell r="B170">
            <v>-9</v>
          </cell>
          <cell r="C170">
            <v>13</v>
          </cell>
          <cell r="D170">
            <v>0</v>
          </cell>
          <cell r="E170">
            <v>0</v>
          </cell>
          <cell r="F170">
            <v>3</v>
          </cell>
          <cell r="G170">
            <v>0</v>
          </cell>
          <cell r="H170">
            <v>-1</v>
          </cell>
          <cell r="I170">
            <v>0</v>
          </cell>
          <cell r="J170">
            <v>0</v>
          </cell>
          <cell r="K170">
            <v>0</v>
          </cell>
          <cell r="L170">
            <v>0</v>
          </cell>
          <cell r="M170">
            <v>5</v>
          </cell>
          <cell r="N170">
            <v>0</v>
          </cell>
        </row>
        <row r="171">
          <cell r="B171">
            <v>45</v>
          </cell>
          <cell r="C171">
            <v>19</v>
          </cell>
          <cell r="D171">
            <v>0</v>
          </cell>
          <cell r="E171">
            <v>7</v>
          </cell>
          <cell r="F171">
            <v>14</v>
          </cell>
          <cell r="G171">
            <v>1</v>
          </cell>
          <cell r="H171">
            <v>1</v>
          </cell>
          <cell r="I171">
            <v>1</v>
          </cell>
          <cell r="J171">
            <v>2</v>
          </cell>
          <cell r="K171">
            <v>2</v>
          </cell>
          <cell r="L171">
            <v>2</v>
          </cell>
          <cell r="M171">
            <v>3</v>
          </cell>
          <cell r="N171">
            <v>1</v>
          </cell>
        </row>
        <row r="172">
          <cell r="B172">
            <v>-3</v>
          </cell>
          <cell r="C172">
            <v>-2</v>
          </cell>
          <cell r="D172">
            <v>0</v>
          </cell>
          <cell r="E172">
            <v>0</v>
          </cell>
          <cell r="F172">
            <v>-3</v>
          </cell>
          <cell r="G172">
            <v>0</v>
          </cell>
          <cell r="H172">
            <v>0</v>
          </cell>
          <cell r="I172">
            <v>0</v>
          </cell>
          <cell r="J172">
            <v>0</v>
          </cell>
          <cell r="K172">
            <v>0</v>
          </cell>
          <cell r="L172">
            <v>0</v>
          </cell>
          <cell r="M172">
            <v>1</v>
          </cell>
          <cell r="N172">
            <v>0</v>
          </cell>
        </row>
        <row r="173">
          <cell r="B173">
            <v>4</v>
          </cell>
          <cell r="C173">
            <v>4</v>
          </cell>
          <cell r="D173">
            <v>2</v>
          </cell>
          <cell r="E173">
            <v>0</v>
          </cell>
          <cell r="F173">
            <v>1</v>
          </cell>
          <cell r="G173">
            <v>0</v>
          </cell>
          <cell r="H173">
            <v>0</v>
          </cell>
          <cell r="I173">
            <v>0</v>
          </cell>
          <cell r="J173">
            <v>0</v>
          </cell>
          <cell r="K173">
            <v>0</v>
          </cell>
          <cell r="L173">
            <v>0</v>
          </cell>
          <cell r="M173">
            <v>-1</v>
          </cell>
          <cell r="N173">
            <v>1</v>
          </cell>
        </row>
        <row r="174">
          <cell r="B174">
            <v>26</v>
          </cell>
          <cell r="C174">
            <v>55</v>
          </cell>
          <cell r="D174">
            <v>6</v>
          </cell>
          <cell r="E174">
            <v>1</v>
          </cell>
          <cell r="F174">
            <v>20</v>
          </cell>
          <cell r="G174">
            <v>2</v>
          </cell>
          <cell r="H174">
            <v>0</v>
          </cell>
          <cell r="I174">
            <v>0</v>
          </cell>
          <cell r="J174">
            <v>0</v>
          </cell>
          <cell r="K174">
            <v>0</v>
          </cell>
          <cell r="L174">
            <v>0</v>
          </cell>
          <cell r="M174">
            <v>0</v>
          </cell>
          <cell r="N174">
            <v>5</v>
          </cell>
        </row>
        <row r="175">
          <cell r="B175">
            <v>20</v>
          </cell>
          <cell r="C175">
            <v>27</v>
          </cell>
          <cell r="D175">
            <v>1</v>
          </cell>
          <cell r="E175">
            <v>0</v>
          </cell>
          <cell r="F175">
            <v>3</v>
          </cell>
          <cell r="G175">
            <v>0</v>
          </cell>
          <cell r="H175">
            <v>0</v>
          </cell>
          <cell r="I175">
            <v>0</v>
          </cell>
          <cell r="J175">
            <v>0</v>
          </cell>
          <cell r="K175">
            <v>0</v>
          </cell>
          <cell r="L175">
            <v>0</v>
          </cell>
          <cell r="M175">
            <v>3</v>
          </cell>
          <cell r="N175">
            <v>0</v>
          </cell>
        </row>
        <row r="176">
          <cell r="B176">
            <v>0</v>
          </cell>
          <cell r="C176">
            <v>25</v>
          </cell>
          <cell r="D176">
            <v>2</v>
          </cell>
          <cell r="E176">
            <v>0</v>
          </cell>
          <cell r="F176">
            <v>3</v>
          </cell>
          <cell r="G176">
            <v>0</v>
          </cell>
          <cell r="H176">
            <v>0</v>
          </cell>
          <cell r="I176">
            <v>0</v>
          </cell>
          <cell r="J176">
            <v>0</v>
          </cell>
          <cell r="K176">
            <v>0</v>
          </cell>
          <cell r="L176">
            <v>0</v>
          </cell>
          <cell r="M176">
            <v>0</v>
          </cell>
          <cell r="N176">
            <v>0</v>
          </cell>
        </row>
        <row r="177">
          <cell r="B177">
            <v>0</v>
          </cell>
          <cell r="C177">
            <v>16</v>
          </cell>
          <cell r="D177">
            <v>1</v>
          </cell>
          <cell r="E177">
            <v>0</v>
          </cell>
          <cell r="F177">
            <v>2</v>
          </cell>
          <cell r="G177">
            <v>0</v>
          </cell>
          <cell r="H177">
            <v>0</v>
          </cell>
          <cell r="I177">
            <v>0</v>
          </cell>
          <cell r="J177">
            <v>0</v>
          </cell>
          <cell r="K177">
            <v>0</v>
          </cell>
          <cell r="L177">
            <v>0</v>
          </cell>
          <cell r="M177">
            <v>0</v>
          </cell>
          <cell r="N177">
            <v>0</v>
          </cell>
        </row>
        <row r="178">
          <cell r="B178">
            <v>-8</v>
          </cell>
          <cell r="C178">
            <v>20</v>
          </cell>
          <cell r="D178">
            <v>2</v>
          </cell>
          <cell r="E178">
            <v>3</v>
          </cell>
          <cell r="F178">
            <v>10</v>
          </cell>
          <cell r="G178">
            <v>1</v>
          </cell>
          <cell r="H178">
            <v>-4</v>
          </cell>
          <cell r="I178">
            <v>0</v>
          </cell>
          <cell r="J178">
            <v>1</v>
          </cell>
          <cell r="K178">
            <v>-2</v>
          </cell>
          <cell r="L178">
            <v>-4</v>
          </cell>
          <cell r="M178">
            <v>0</v>
          </cell>
          <cell r="N178">
            <v>-1</v>
          </cell>
        </row>
        <row r="179">
          <cell r="B179">
            <v>-3</v>
          </cell>
          <cell r="C179">
            <v>-1</v>
          </cell>
          <cell r="D179">
            <v>0</v>
          </cell>
          <cell r="E179">
            <v>0</v>
          </cell>
          <cell r="F179">
            <v>-5</v>
          </cell>
          <cell r="G179">
            <v>0</v>
          </cell>
          <cell r="H179">
            <v>0</v>
          </cell>
          <cell r="I179">
            <v>4</v>
          </cell>
          <cell r="J179">
            <v>0</v>
          </cell>
          <cell r="K179">
            <v>0</v>
          </cell>
          <cell r="L179">
            <v>0</v>
          </cell>
          <cell r="M179">
            <v>6</v>
          </cell>
          <cell r="N179">
            <v>0</v>
          </cell>
        </row>
        <row r="180">
          <cell r="B180">
            <v>85</v>
          </cell>
          <cell r="C180">
            <v>269</v>
          </cell>
          <cell r="D180">
            <v>33</v>
          </cell>
          <cell r="E180">
            <v>38</v>
          </cell>
          <cell r="F180">
            <v>73</v>
          </cell>
          <cell r="G180">
            <v>9</v>
          </cell>
          <cell r="H180">
            <v>-22</v>
          </cell>
          <cell r="I180">
            <v>42</v>
          </cell>
          <cell r="J180">
            <v>16</v>
          </cell>
          <cell r="K180">
            <v>14</v>
          </cell>
          <cell r="L180">
            <v>3</v>
          </cell>
          <cell r="M180">
            <v>76</v>
          </cell>
          <cell r="N180">
            <v>8</v>
          </cell>
        </row>
        <row r="185">
          <cell r="B185">
            <v>34</v>
          </cell>
          <cell r="C185">
            <v>4</v>
          </cell>
          <cell r="D185">
            <v>-26</v>
          </cell>
          <cell r="E185">
            <v>123</v>
          </cell>
          <cell r="F185">
            <v>2</v>
          </cell>
          <cell r="G185">
            <v>-54</v>
          </cell>
          <cell r="H185">
            <v>0</v>
          </cell>
          <cell r="I185">
            <v>1</v>
          </cell>
          <cell r="J185">
            <v>1</v>
          </cell>
          <cell r="K185">
            <v>0</v>
          </cell>
          <cell r="L185">
            <v>0</v>
          </cell>
          <cell r="M185">
            <v>1</v>
          </cell>
          <cell r="N185">
            <v>7</v>
          </cell>
        </row>
        <row r="186">
          <cell r="B186">
            <v>9</v>
          </cell>
          <cell r="C186">
            <v>0</v>
          </cell>
          <cell r="D186">
            <v>20</v>
          </cell>
          <cell r="E186">
            <v>49</v>
          </cell>
          <cell r="F186">
            <v>1</v>
          </cell>
          <cell r="G186">
            <v>8</v>
          </cell>
          <cell r="H186">
            <v>0</v>
          </cell>
          <cell r="I186">
            <v>0</v>
          </cell>
          <cell r="J186">
            <v>0</v>
          </cell>
          <cell r="K186">
            <v>0</v>
          </cell>
          <cell r="L186">
            <v>0</v>
          </cell>
          <cell r="M186">
            <v>0</v>
          </cell>
          <cell r="N186">
            <v>0</v>
          </cell>
        </row>
        <row r="187">
          <cell r="B187">
            <v>-8</v>
          </cell>
          <cell r="C187">
            <v>9</v>
          </cell>
          <cell r="D187">
            <v>29</v>
          </cell>
          <cell r="E187">
            <v>94</v>
          </cell>
          <cell r="F187">
            <v>5</v>
          </cell>
          <cell r="G187">
            <v>19</v>
          </cell>
          <cell r="H187">
            <v>0</v>
          </cell>
          <cell r="I187">
            <v>-2</v>
          </cell>
          <cell r="J187">
            <v>13</v>
          </cell>
          <cell r="K187">
            <v>7</v>
          </cell>
          <cell r="L187">
            <v>4</v>
          </cell>
          <cell r="M187">
            <v>1</v>
          </cell>
          <cell r="N187">
            <v>1</v>
          </cell>
        </row>
        <row r="188">
          <cell r="B188">
            <v>78</v>
          </cell>
          <cell r="C188">
            <v>52</v>
          </cell>
          <cell r="D188">
            <v>84</v>
          </cell>
          <cell r="E188">
            <v>144</v>
          </cell>
          <cell r="F188">
            <v>39</v>
          </cell>
          <cell r="G188">
            <v>30</v>
          </cell>
          <cell r="H188">
            <v>0</v>
          </cell>
          <cell r="I188">
            <v>4</v>
          </cell>
          <cell r="J188">
            <v>24</v>
          </cell>
          <cell r="K188">
            <v>15</v>
          </cell>
          <cell r="L188">
            <v>10</v>
          </cell>
          <cell r="M188">
            <v>5</v>
          </cell>
          <cell r="N188">
            <v>11</v>
          </cell>
        </row>
        <row r="189">
          <cell r="B189">
            <v>7</v>
          </cell>
          <cell r="C189">
            <v>-3</v>
          </cell>
          <cell r="D189">
            <v>10</v>
          </cell>
          <cell r="E189">
            <v>34</v>
          </cell>
          <cell r="F189">
            <v>0</v>
          </cell>
          <cell r="G189">
            <v>21</v>
          </cell>
          <cell r="H189">
            <v>0</v>
          </cell>
          <cell r="I189">
            <v>0</v>
          </cell>
          <cell r="J189">
            <v>0</v>
          </cell>
          <cell r="K189">
            <v>0</v>
          </cell>
          <cell r="L189">
            <v>0</v>
          </cell>
          <cell r="M189">
            <v>0</v>
          </cell>
          <cell r="N189">
            <v>16</v>
          </cell>
        </row>
        <row r="190">
          <cell r="B190">
            <v>-7</v>
          </cell>
          <cell r="C190">
            <v>4</v>
          </cell>
          <cell r="D190">
            <v>9</v>
          </cell>
          <cell r="E190">
            <v>16</v>
          </cell>
          <cell r="F190">
            <v>14</v>
          </cell>
          <cell r="G190">
            <v>1</v>
          </cell>
          <cell r="H190">
            <v>0</v>
          </cell>
          <cell r="I190">
            <v>3</v>
          </cell>
          <cell r="J190">
            <v>4</v>
          </cell>
          <cell r="K190">
            <v>6</v>
          </cell>
          <cell r="L190">
            <v>3</v>
          </cell>
          <cell r="M190">
            <v>1</v>
          </cell>
          <cell r="N190">
            <v>0</v>
          </cell>
        </row>
        <row r="191">
          <cell r="B191">
            <v>1</v>
          </cell>
          <cell r="C191">
            <v>0</v>
          </cell>
          <cell r="D191">
            <v>0</v>
          </cell>
          <cell r="E191">
            <v>1</v>
          </cell>
          <cell r="F191">
            <v>0</v>
          </cell>
          <cell r="G191">
            <v>1</v>
          </cell>
          <cell r="H191">
            <v>0</v>
          </cell>
          <cell r="I191">
            <v>0</v>
          </cell>
          <cell r="J191">
            <v>0</v>
          </cell>
          <cell r="K191">
            <v>0</v>
          </cell>
          <cell r="L191">
            <v>0</v>
          </cell>
          <cell r="M191">
            <v>0</v>
          </cell>
          <cell r="N191">
            <v>2</v>
          </cell>
        </row>
        <row r="192">
          <cell r="B192">
            <v>5</v>
          </cell>
          <cell r="C192">
            <v>0</v>
          </cell>
          <cell r="D192">
            <v>3</v>
          </cell>
          <cell r="E192">
            <v>6</v>
          </cell>
          <cell r="F192">
            <v>0</v>
          </cell>
          <cell r="G192">
            <v>14</v>
          </cell>
          <cell r="H192">
            <v>0</v>
          </cell>
          <cell r="I192">
            <v>0</v>
          </cell>
          <cell r="J192">
            <v>0</v>
          </cell>
          <cell r="K192">
            <v>0</v>
          </cell>
          <cell r="L192">
            <v>0</v>
          </cell>
          <cell r="M192">
            <v>0</v>
          </cell>
          <cell r="N192">
            <v>17</v>
          </cell>
        </row>
        <row r="193">
          <cell r="B193">
            <v>3</v>
          </cell>
          <cell r="C193">
            <v>0</v>
          </cell>
          <cell r="D193">
            <v>12</v>
          </cell>
          <cell r="E193">
            <v>24</v>
          </cell>
          <cell r="F193">
            <v>0</v>
          </cell>
          <cell r="G193">
            <v>4</v>
          </cell>
          <cell r="H193">
            <v>0</v>
          </cell>
          <cell r="I193">
            <v>0</v>
          </cell>
          <cell r="J193">
            <v>0</v>
          </cell>
          <cell r="K193">
            <v>0</v>
          </cell>
          <cell r="L193">
            <v>0</v>
          </cell>
          <cell r="M193">
            <v>0</v>
          </cell>
          <cell r="N193">
            <v>3</v>
          </cell>
        </row>
        <row r="194">
          <cell r="B194">
            <v>1</v>
          </cell>
          <cell r="C194">
            <v>0</v>
          </cell>
          <cell r="D194">
            <v>14</v>
          </cell>
          <cell r="E194">
            <v>15</v>
          </cell>
          <cell r="F194">
            <v>0</v>
          </cell>
          <cell r="G194">
            <v>11</v>
          </cell>
          <cell r="H194">
            <v>0</v>
          </cell>
          <cell r="I194">
            <v>0</v>
          </cell>
          <cell r="J194">
            <v>0</v>
          </cell>
          <cell r="K194">
            <v>0</v>
          </cell>
          <cell r="L194">
            <v>0</v>
          </cell>
          <cell r="M194">
            <v>0</v>
          </cell>
          <cell r="N194">
            <v>3</v>
          </cell>
        </row>
        <row r="195">
          <cell r="B195">
            <v>0</v>
          </cell>
          <cell r="C195">
            <v>0</v>
          </cell>
          <cell r="D195">
            <v>8</v>
          </cell>
          <cell r="E195">
            <v>11</v>
          </cell>
          <cell r="F195">
            <v>0</v>
          </cell>
          <cell r="G195">
            <v>2</v>
          </cell>
          <cell r="H195">
            <v>0</v>
          </cell>
          <cell r="I195">
            <v>0</v>
          </cell>
          <cell r="J195">
            <v>0</v>
          </cell>
          <cell r="K195">
            <v>0</v>
          </cell>
          <cell r="L195">
            <v>0</v>
          </cell>
          <cell r="M195">
            <v>0</v>
          </cell>
          <cell r="N195">
            <v>0</v>
          </cell>
        </row>
        <row r="196">
          <cell r="B196">
            <v>2</v>
          </cell>
          <cell r="C196">
            <v>0</v>
          </cell>
          <cell r="D196">
            <v>3</v>
          </cell>
          <cell r="E196">
            <v>6</v>
          </cell>
          <cell r="F196">
            <v>0</v>
          </cell>
          <cell r="G196">
            <v>2</v>
          </cell>
          <cell r="H196">
            <v>0</v>
          </cell>
          <cell r="I196">
            <v>0</v>
          </cell>
          <cell r="J196">
            <v>0</v>
          </cell>
          <cell r="K196">
            <v>0</v>
          </cell>
          <cell r="L196">
            <v>0</v>
          </cell>
          <cell r="M196">
            <v>0</v>
          </cell>
          <cell r="N196">
            <v>3</v>
          </cell>
        </row>
        <row r="197">
          <cell r="B197">
            <v>1</v>
          </cell>
          <cell r="C197">
            <v>1</v>
          </cell>
          <cell r="D197">
            <v>2</v>
          </cell>
          <cell r="E197">
            <v>0</v>
          </cell>
          <cell r="F197">
            <v>6</v>
          </cell>
          <cell r="G197">
            <v>0</v>
          </cell>
          <cell r="H197">
            <v>0</v>
          </cell>
          <cell r="I197">
            <v>2</v>
          </cell>
          <cell r="J197">
            <v>0</v>
          </cell>
          <cell r="K197">
            <v>1</v>
          </cell>
          <cell r="L197">
            <v>0</v>
          </cell>
          <cell r="M197">
            <v>0</v>
          </cell>
          <cell r="N197">
            <v>0</v>
          </cell>
        </row>
      </sheetData>
      <sheetData sheetId="3">
        <row r="42">
          <cell r="C42">
            <v>489.49387407085925</v>
          </cell>
          <cell r="D42">
            <v>809.7487792374906</v>
          </cell>
          <cell r="E42">
            <v>752.2863380314453</v>
          </cell>
          <cell r="F42">
            <v>247.71395411103796</v>
          </cell>
        </row>
      </sheetData>
      <sheetData sheetId="4">
        <row r="5">
          <cell r="O5" t="str">
            <v>Fee Per Unit</v>
          </cell>
          <cell r="P5" t="str">
            <v>MIN</v>
          </cell>
          <cell r="Q5" t="str">
            <v>MAX</v>
          </cell>
          <cell r="R5" t="str">
            <v>District 7</v>
          </cell>
          <cell r="S5" t="str">
            <v>District 8</v>
          </cell>
          <cell r="T5" t="str">
            <v>District 9</v>
          </cell>
          <cell r="U5" t="str">
            <v>District 10</v>
          </cell>
          <cell r="V5" t="str">
            <v>District 11</v>
          </cell>
          <cell r="W5" t="str">
            <v>District 12</v>
          </cell>
          <cell r="X5" t="str">
            <v>Type</v>
          </cell>
          <cell r="Y5" t="str">
            <v>Factor</v>
          </cell>
          <cell r="Z5" t="str">
            <v>Growth</v>
          </cell>
          <cell r="AA5" t="str">
            <v>Revenue</v>
          </cell>
        </row>
        <row r="6">
          <cell r="O6">
            <v>1753.7132352897954</v>
          </cell>
          <cell r="P6">
            <v>0</v>
          </cell>
          <cell r="Q6">
            <v>2022.2178319933175</v>
          </cell>
        </row>
        <row r="8">
          <cell r="O8">
            <v>1930.8730645935746</v>
          </cell>
          <cell r="P8" t="e">
            <v>#REF!</v>
          </cell>
          <cell r="Q8" t="e">
            <v>#REF!</v>
          </cell>
          <cell r="R8" t="e">
            <v>#REF!</v>
          </cell>
          <cell r="S8" t="e">
            <v>#REF!</v>
          </cell>
          <cell r="T8" t="e">
            <v>#REF!</v>
          </cell>
          <cell r="U8" t="e">
            <v>#REF!</v>
          </cell>
          <cell r="V8" t="e">
            <v>#REF!</v>
          </cell>
          <cell r="W8" t="e">
            <v>#REF!</v>
          </cell>
          <cell r="X8" t="str">
            <v>S</v>
          </cell>
          <cell r="Y8">
            <v>1</v>
          </cell>
          <cell r="Z8" t="e">
            <v>#REF!</v>
          </cell>
          <cell r="AA8" t="e">
            <v>#REF!</v>
          </cell>
        </row>
        <row r="9">
          <cell r="O9">
            <v>1172.179235252563</v>
          </cell>
          <cell r="P9" t="e">
            <v>#REF!</v>
          </cell>
          <cell r="Q9" t="e">
            <v>#REF!</v>
          </cell>
          <cell r="R9" t="e">
            <v>#REF!</v>
          </cell>
          <cell r="S9" t="e">
            <v>#REF!</v>
          </cell>
          <cell r="T9" t="e">
            <v>#REF!</v>
          </cell>
          <cell r="U9" t="e">
            <v>#REF!</v>
          </cell>
          <cell r="V9" t="e">
            <v>#REF!</v>
          </cell>
          <cell r="W9" t="e">
            <v>#REF!</v>
          </cell>
          <cell r="X9" t="str">
            <v>M</v>
          </cell>
          <cell r="Y9">
            <v>0.6</v>
          </cell>
          <cell r="Z9" t="e">
            <v>#REF!</v>
          </cell>
          <cell r="AA9" t="e">
            <v>#REF!</v>
          </cell>
        </row>
        <row r="10">
          <cell r="O10">
            <v>949.8693802908701</v>
          </cell>
          <cell r="P10" t="e">
            <v>#REF!</v>
          </cell>
          <cell r="Q10" t="e">
            <v>#REF!</v>
          </cell>
          <cell r="R10" t="e">
            <v>#REF!</v>
          </cell>
          <cell r="S10" t="e">
            <v>#REF!</v>
          </cell>
          <cell r="T10" t="e">
            <v>#REF!</v>
          </cell>
          <cell r="U10" t="e">
            <v>#REF!</v>
          </cell>
          <cell r="V10" t="e">
            <v>#REF!</v>
          </cell>
          <cell r="W10" t="e">
            <v>#REF!</v>
          </cell>
          <cell r="X10" t="str">
            <v>M</v>
          </cell>
          <cell r="Y10">
            <v>0.6</v>
          </cell>
          <cell r="Z10" t="e">
            <v>#REF!</v>
          </cell>
          <cell r="AA10" t="e">
            <v>#REF!</v>
          </cell>
        </row>
        <row r="11">
          <cell r="O11">
            <v>412.93919005169516</v>
          </cell>
          <cell r="P11" t="e">
            <v>#REF!</v>
          </cell>
          <cell r="Q11" t="e">
            <v>#REF!</v>
          </cell>
          <cell r="R11" t="e">
            <v>#REF!</v>
          </cell>
          <cell r="S11" t="e">
            <v>#REF!</v>
          </cell>
          <cell r="T11" t="e">
            <v>#REF!</v>
          </cell>
          <cell r="U11" t="e">
            <v>#REF!</v>
          </cell>
          <cell r="V11" t="e">
            <v>#REF!</v>
          </cell>
          <cell r="W11" t="e">
            <v>#REF!</v>
          </cell>
          <cell r="X11" t="str">
            <v>M</v>
          </cell>
          <cell r="Y11">
            <v>0.08</v>
          </cell>
          <cell r="Z11" t="e">
            <v>#REF!</v>
          </cell>
          <cell r="AA11" t="e">
            <v>#REF!</v>
          </cell>
        </row>
        <row r="12">
          <cell r="O12">
            <v>1070.5830853192099</v>
          </cell>
          <cell r="P12" t="e">
            <v>#REF!</v>
          </cell>
          <cell r="Q12" t="e">
            <v>#REF!</v>
          </cell>
          <cell r="R12" t="e">
            <v>#REF!</v>
          </cell>
          <cell r="S12" t="e">
            <v>#REF!</v>
          </cell>
          <cell r="T12" t="e">
            <v>#REF!</v>
          </cell>
          <cell r="U12" t="e">
            <v>#REF!</v>
          </cell>
          <cell r="V12" t="e">
            <v>#REF!</v>
          </cell>
          <cell r="W12" t="e">
            <v>#REF!</v>
          </cell>
          <cell r="X12" t="str">
            <v>M</v>
          </cell>
          <cell r="Y12">
            <v>0.1</v>
          </cell>
          <cell r="Z12" t="e">
            <v>#REF!</v>
          </cell>
          <cell r="AA12" t="e">
            <v>#REF!</v>
          </cell>
        </row>
        <row r="13">
          <cell r="O13">
            <v>305.8808815197742</v>
          </cell>
          <cell r="P13" t="e">
            <v>#REF!</v>
          </cell>
          <cell r="Q13" t="e">
            <v>#REF!</v>
          </cell>
          <cell r="R13" t="e">
            <v>#REF!</v>
          </cell>
          <cell r="S13" t="e">
            <v>#REF!</v>
          </cell>
          <cell r="T13" t="e">
            <v>#REF!</v>
          </cell>
          <cell r="U13" t="e">
            <v>#REF!</v>
          </cell>
          <cell r="V13" t="e">
            <v>#REF!</v>
          </cell>
          <cell r="W13" t="e">
            <v>#REF!</v>
          </cell>
          <cell r="X13" t="str">
            <v>M</v>
          </cell>
          <cell r="Y13">
            <v>0.08</v>
          </cell>
          <cell r="Z13" t="e">
            <v>#REF!</v>
          </cell>
          <cell r="AA13" t="e">
            <v>#REF!</v>
          </cell>
        </row>
        <row r="14">
          <cell r="O14">
            <v>259.9987492918081</v>
          </cell>
          <cell r="P14" t="e">
            <v>#REF!</v>
          </cell>
          <cell r="Q14" t="e">
            <v>#REF!</v>
          </cell>
          <cell r="R14" t="e">
            <v>#REF!</v>
          </cell>
          <cell r="S14" t="e">
            <v>#REF!</v>
          </cell>
          <cell r="T14" t="e">
            <v>#REF!</v>
          </cell>
          <cell r="U14" t="e">
            <v>#REF!</v>
          </cell>
          <cell r="V14" t="e">
            <v>#REF!</v>
          </cell>
          <cell r="W14" t="e">
            <v>#REF!</v>
          </cell>
          <cell r="X14" t="str">
            <v>M</v>
          </cell>
          <cell r="Y14">
            <v>0.04</v>
          </cell>
          <cell r="Z14" t="e">
            <v>#REF!</v>
          </cell>
          <cell r="AA14" t="e">
            <v>#REF!</v>
          </cell>
        </row>
        <row r="15">
          <cell r="R15" t="str">
            <v> </v>
          </cell>
          <cell r="S15" t="str">
            <v> </v>
          </cell>
          <cell r="T15" t="str">
            <v> </v>
          </cell>
          <cell r="U15" t="str">
            <v> </v>
          </cell>
          <cell r="V15" t="str">
            <v> </v>
          </cell>
          <cell r="W15" t="str">
            <v> </v>
          </cell>
        </row>
        <row r="16">
          <cell r="O16">
            <v>26.924618379918268</v>
          </cell>
          <cell r="P16" t="e">
            <v>#REF!</v>
          </cell>
          <cell r="Q16" t="e">
            <v>#REF!</v>
          </cell>
          <cell r="R16" t="e">
            <v>#REF!</v>
          </cell>
          <cell r="S16" t="e">
            <v>#REF!</v>
          </cell>
          <cell r="T16" t="e">
            <v>#REF!</v>
          </cell>
          <cell r="U16" t="e">
            <v>#REF!</v>
          </cell>
          <cell r="V16" t="e">
            <v>#REF!</v>
          </cell>
          <cell r="W16" t="e">
            <v>#REF!</v>
          </cell>
          <cell r="X16" t="str">
            <v>R</v>
          </cell>
          <cell r="Y16">
            <v>0.02</v>
          </cell>
          <cell r="Z16" t="e">
            <v>#REF!</v>
          </cell>
          <cell r="AA16" t="e">
            <v>#REF!</v>
          </cell>
        </row>
        <row r="17">
          <cell r="O17">
            <v>21.728466905101104</v>
          </cell>
          <cell r="P17" t="e">
            <v>#REF!</v>
          </cell>
          <cell r="Q17" t="e">
            <v>#REF!</v>
          </cell>
          <cell r="R17" t="e">
            <v>#REF!</v>
          </cell>
          <cell r="S17" t="e">
            <v>#REF!</v>
          </cell>
          <cell r="T17" t="e">
            <v>#REF!</v>
          </cell>
          <cell r="U17" t="e">
            <v>#REF!</v>
          </cell>
          <cell r="V17" t="e">
            <v>#REF!</v>
          </cell>
          <cell r="W17" t="e">
            <v>#REF!</v>
          </cell>
          <cell r="X17" t="str">
            <v>R</v>
          </cell>
          <cell r="Y17">
            <v>0.02</v>
          </cell>
          <cell r="Z17" t="e">
            <v>#REF!</v>
          </cell>
          <cell r="AA17" t="e">
            <v>#REF!</v>
          </cell>
        </row>
        <row r="18">
          <cell r="O18">
            <v>10.815074025163444</v>
          </cell>
          <cell r="P18" t="e">
            <v>#REF!</v>
          </cell>
          <cell r="Q18" t="e">
            <v>#REF!</v>
          </cell>
          <cell r="R18" t="e">
            <v>#REF!</v>
          </cell>
          <cell r="S18" t="e">
            <v>#REF!</v>
          </cell>
          <cell r="T18" t="e">
            <v>#REF!</v>
          </cell>
          <cell r="U18" t="e">
            <v>#REF!</v>
          </cell>
          <cell r="V18" t="e">
            <v>#REF!</v>
          </cell>
          <cell r="W18" t="e">
            <v>#REF!</v>
          </cell>
          <cell r="X18" t="str">
            <v>R</v>
          </cell>
          <cell r="Y18">
            <v>0.05</v>
          </cell>
          <cell r="Z18" t="e">
            <v>#REF!</v>
          </cell>
          <cell r="AA18" t="e">
            <v>#REF!</v>
          </cell>
        </row>
        <row r="19">
          <cell r="O19">
            <v>4.937654819139961</v>
          </cell>
          <cell r="P19" t="e">
            <v>#REF!</v>
          </cell>
          <cell r="Q19" t="e">
            <v>#REF!</v>
          </cell>
          <cell r="R19" t="e">
            <v>#REF!</v>
          </cell>
          <cell r="S19" t="e">
            <v>#REF!</v>
          </cell>
          <cell r="T19" t="e">
            <v>#REF!</v>
          </cell>
          <cell r="U19" t="e">
            <v>#REF!</v>
          </cell>
          <cell r="V19" t="e">
            <v>#REF!</v>
          </cell>
          <cell r="W19" t="e">
            <v>#REF!</v>
          </cell>
          <cell r="X19" t="str">
            <v>R</v>
          </cell>
          <cell r="Y19">
            <v>0.1</v>
          </cell>
          <cell r="Z19" t="e">
            <v>#REF!</v>
          </cell>
          <cell r="AA19" t="e">
            <v>#REF!</v>
          </cell>
        </row>
        <row r="20">
          <cell r="O20">
            <v>7.5144281380141305</v>
          </cell>
          <cell r="P20" t="e">
            <v>#REF!</v>
          </cell>
          <cell r="Q20" t="e">
            <v>#REF!</v>
          </cell>
          <cell r="R20" t="e">
            <v>#REF!</v>
          </cell>
          <cell r="S20" t="e">
            <v>#REF!</v>
          </cell>
          <cell r="T20" t="e">
            <v>#REF!</v>
          </cell>
          <cell r="U20" t="e">
            <v>#REF!</v>
          </cell>
          <cell r="V20" t="e">
            <v>#REF!</v>
          </cell>
          <cell r="W20" t="e">
            <v>#REF!</v>
          </cell>
          <cell r="X20" t="str">
            <v>R</v>
          </cell>
          <cell r="Y20">
            <v>0.05</v>
          </cell>
          <cell r="Z20" t="e">
            <v>#REF!</v>
          </cell>
          <cell r="AA20" t="e">
            <v>#REF!</v>
          </cell>
        </row>
        <row r="21">
          <cell r="O21">
            <v>1551.2530419931404</v>
          </cell>
          <cell r="P21" t="e">
            <v>#REF!</v>
          </cell>
          <cell r="Q21" t="e">
            <v>#REF!</v>
          </cell>
          <cell r="R21" t="e">
            <v>#REF!</v>
          </cell>
          <cell r="S21" t="e">
            <v>#REF!</v>
          </cell>
          <cell r="T21" t="e">
            <v>#REF!</v>
          </cell>
          <cell r="U21" t="e">
            <v>#REF!</v>
          </cell>
          <cell r="V21" t="e">
            <v>#REF!</v>
          </cell>
          <cell r="W21" t="e">
            <v>#REF!</v>
          </cell>
          <cell r="X21" t="str">
            <v>M</v>
          </cell>
          <cell r="Y21">
            <v>0.1</v>
          </cell>
          <cell r="Z21" t="e">
            <v>#REF!</v>
          </cell>
          <cell r="AA21" t="e">
            <v>#REF!</v>
          </cell>
        </row>
        <row r="22">
          <cell r="O22">
            <v>764.7022037994354</v>
          </cell>
          <cell r="P22" t="e">
            <v>#REF!</v>
          </cell>
          <cell r="Q22" t="e">
            <v>#REF!</v>
          </cell>
        </row>
        <row r="23">
          <cell r="O23">
            <v>5407.9739852696075</v>
          </cell>
          <cell r="P23" t="e">
            <v>#REF!</v>
          </cell>
          <cell r="Q23" t="e">
            <v>#REF!</v>
          </cell>
          <cell r="R23" t="e">
            <v>#REF!</v>
          </cell>
          <cell r="S23" t="e">
            <v>#REF!</v>
          </cell>
          <cell r="T23" t="e">
            <v>#REF!</v>
          </cell>
          <cell r="U23" t="e">
            <v>#REF!</v>
          </cell>
          <cell r="V23" t="e">
            <v>#REF!</v>
          </cell>
          <cell r="W23" t="e">
            <v>#REF!</v>
          </cell>
        </row>
        <row r="24">
          <cell r="O24">
            <v>3727.2677844904197</v>
          </cell>
          <cell r="P24" t="e">
            <v>#REF!</v>
          </cell>
          <cell r="Q24" t="e">
            <v>#REF!</v>
          </cell>
          <cell r="R24" t="e">
            <v>#REF!</v>
          </cell>
          <cell r="S24" t="e">
            <v>#REF!</v>
          </cell>
          <cell r="T24" t="e">
            <v>#REF!</v>
          </cell>
          <cell r="U24" t="e">
            <v>#REF!</v>
          </cell>
          <cell r="V24" t="e">
            <v>#REF!</v>
          </cell>
          <cell r="W24" t="e">
            <v>#REF!</v>
          </cell>
        </row>
        <row r="25">
          <cell r="O25">
            <v>149.49928084278963</v>
          </cell>
          <cell r="P25" t="e">
            <v>#REF!</v>
          </cell>
          <cell r="Q25" t="e">
            <v>#REF!</v>
          </cell>
          <cell r="R25" t="e">
            <v>#REF!</v>
          </cell>
          <cell r="S25" t="e">
            <v>#REF!</v>
          </cell>
          <cell r="T25" t="e">
            <v>#REF!</v>
          </cell>
          <cell r="U25" t="e">
            <v>#REF!</v>
          </cell>
          <cell r="V25" t="e">
            <v>#REF!</v>
          </cell>
          <cell r="W25" t="e">
            <v>#REF!</v>
          </cell>
        </row>
        <row r="26">
          <cell r="O26">
            <v>47551.4498280673</v>
          </cell>
          <cell r="P26" t="e">
            <v>#REF!</v>
          </cell>
          <cell r="Q26" t="e">
            <v>#REF!</v>
          </cell>
          <cell r="R26" t="e">
            <v>#REF!</v>
          </cell>
          <cell r="S26" t="e">
            <v>#REF!</v>
          </cell>
          <cell r="T26" t="e">
            <v>#REF!</v>
          </cell>
          <cell r="U26" t="e">
            <v>#REF!</v>
          </cell>
          <cell r="V26" t="e">
            <v>#REF!</v>
          </cell>
          <cell r="W26" t="e">
            <v>#REF!</v>
          </cell>
        </row>
        <row r="27">
          <cell r="O27">
            <v>46013.224034331746</v>
          </cell>
          <cell r="P27" t="e">
            <v>#REF!</v>
          </cell>
          <cell r="Q27" t="e">
            <v>#REF!</v>
          </cell>
          <cell r="R27" t="e">
            <v>#REF!</v>
          </cell>
          <cell r="S27" t="e">
            <v>#REF!</v>
          </cell>
          <cell r="T27" t="e">
            <v>#REF!</v>
          </cell>
          <cell r="U27" t="e">
            <v>#REF!</v>
          </cell>
          <cell r="V27" t="e">
            <v>#REF!</v>
          </cell>
          <cell r="W27" t="e">
            <v>#REF!</v>
          </cell>
        </row>
        <row r="28">
          <cell r="O28">
            <v>5.460793058917754</v>
          </cell>
          <cell r="P28" t="e">
            <v>#REF!</v>
          </cell>
          <cell r="Q28" t="e">
            <v>#REF!</v>
          </cell>
          <cell r="R28" t="e">
            <v>#REF!</v>
          </cell>
          <cell r="S28" t="e">
            <v>#REF!</v>
          </cell>
          <cell r="T28" t="e">
            <v>#REF!</v>
          </cell>
          <cell r="U28" t="e">
            <v>#REF!</v>
          </cell>
          <cell r="V28" t="e">
            <v>#REF!</v>
          </cell>
          <cell r="W28" t="e">
            <v>#REF!</v>
          </cell>
        </row>
        <row r="29">
          <cell r="O29">
            <v>2.3197787568115737</v>
          </cell>
          <cell r="P29" t="e">
            <v>#REF!</v>
          </cell>
          <cell r="Q29" t="e">
            <v>#REF!</v>
          </cell>
          <cell r="R29" t="e">
            <v>#REF!</v>
          </cell>
          <cell r="S29" t="e">
            <v>#REF!</v>
          </cell>
          <cell r="T29" t="e">
            <v>#REF!</v>
          </cell>
          <cell r="U29" t="e">
            <v>#REF!</v>
          </cell>
          <cell r="V29" t="e">
            <v>#REF!</v>
          </cell>
          <cell r="W29" t="e">
            <v>#REF!</v>
          </cell>
        </row>
        <row r="30">
          <cell r="O30">
            <v>287.85575814450186</v>
          </cell>
          <cell r="P30" t="e">
            <v>#REF!</v>
          </cell>
          <cell r="Q30" t="e">
            <v>#REF!</v>
          </cell>
          <cell r="R30" t="e">
            <v>#REF!</v>
          </cell>
          <cell r="S30" t="e">
            <v>#REF!</v>
          </cell>
          <cell r="T30" t="e">
            <v>#REF!</v>
          </cell>
          <cell r="U30" t="e">
            <v>#REF!</v>
          </cell>
          <cell r="V30" t="e">
            <v>#REF!</v>
          </cell>
          <cell r="W30" t="e">
            <v>#REF!</v>
          </cell>
        </row>
        <row r="31">
          <cell r="R31" t="str">
            <v> </v>
          </cell>
          <cell r="S31" t="str">
            <v> </v>
          </cell>
          <cell r="T31" t="str">
            <v> </v>
          </cell>
          <cell r="U31" t="str">
            <v> </v>
          </cell>
          <cell r="V31" t="str">
            <v> </v>
          </cell>
          <cell r="W31" t="str">
            <v> </v>
          </cell>
        </row>
        <row r="32">
          <cell r="O32">
            <v>227.2257977004037</v>
          </cell>
          <cell r="P32" t="e">
            <v>#REF!</v>
          </cell>
          <cell r="Q32" t="e">
            <v>#REF!</v>
          </cell>
          <cell r="R32" t="e">
            <v>#REF!</v>
          </cell>
          <cell r="S32" t="e">
            <v>#REF!</v>
          </cell>
          <cell r="T32" t="e">
            <v>#REF!</v>
          </cell>
          <cell r="U32" t="e">
            <v>#REF!</v>
          </cell>
          <cell r="V32" t="e">
            <v>#REF!</v>
          </cell>
          <cell r="W32" t="e">
            <v>#REF!</v>
          </cell>
          <cell r="X32" t="str">
            <v>E</v>
          </cell>
          <cell r="Y32">
            <v>0.5</v>
          </cell>
          <cell r="Z32" t="e">
            <v>#REF!</v>
          </cell>
          <cell r="AA32" t="e">
            <v>#REF!</v>
          </cell>
        </row>
        <row r="33">
          <cell r="O33">
            <v>152.9404407598871</v>
          </cell>
          <cell r="P33" t="e">
            <v>#REF!</v>
          </cell>
          <cell r="Q33" t="e">
            <v>#REF!</v>
          </cell>
          <cell r="R33" t="e">
            <v>#REF!</v>
          </cell>
          <cell r="S33" t="e">
            <v>#REF!</v>
          </cell>
          <cell r="T33" t="e">
            <v>#REF!</v>
          </cell>
          <cell r="U33" t="e">
            <v>#REF!</v>
          </cell>
          <cell r="V33" t="e">
            <v>#REF!</v>
          </cell>
          <cell r="W33" t="e">
            <v>#REF!</v>
          </cell>
        </row>
        <row r="34">
          <cell r="O34">
            <v>311.3430401183416</v>
          </cell>
          <cell r="P34" t="e">
            <v>#REF!</v>
          </cell>
          <cell r="Q34" t="e">
            <v>#REF!</v>
          </cell>
          <cell r="R34" t="e">
            <v>#REF!</v>
          </cell>
          <cell r="S34" t="e">
            <v>#REF!</v>
          </cell>
          <cell r="T34" t="e">
            <v>#REF!</v>
          </cell>
          <cell r="U34" t="e">
            <v>#REF!</v>
          </cell>
          <cell r="V34" t="e">
            <v>#REF!</v>
          </cell>
          <cell r="W34" t="e">
            <v>#REF!</v>
          </cell>
        </row>
        <row r="35">
          <cell r="O35">
            <v>1.3338591297701585</v>
          </cell>
          <cell r="P35" t="e">
            <v>#REF!</v>
          </cell>
          <cell r="Q35" t="e">
            <v>#REF!</v>
          </cell>
          <cell r="R35" t="e">
            <v>#REF!</v>
          </cell>
          <cell r="S35" t="e">
            <v>#REF!</v>
          </cell>
          <cell r="T35" t="e">
            <v>#REF!</v>
          </cell>
          <cell r="U35" t="e">
            <v>#REF!</v>
          </cell>
          <cell r="V35" t="e">
            <v>#REF!</v>
          </cell>
          <cell r="W35" t="e">
            <v>#REF!</v>
          </cell>
        </row>
        <row r="36">
          <cell r="O36">
            <v>2.010074364272802</v>
          </cell>
          <cell r="P36" t="e">
            <v>#REF!</v>
          </cell>
          <cell r="Q36" t="e">
            <v>#REF!</v>
          </cell>
          <cell r="R36" t="e">
            <v>#REF!</v>
          </cell>
          <cell r="S36" t="e">
            <v>#REF!</v>
          </cell>
          <cell r="T36" t="e">
            <v>#REF!</v>
          </cell>
          <cell r="U36" t="e">
            <v>#REF!</v>
          </cell>
          <cell r="V36" t="e">
            <v>#REF!</v>
          </cell>
          <cell r="W36" t="e">
            <v>#REF!</v>
          </cell>
        </row>
        <row r="37">
          <cell r="R37" t="str">
            <v> </v>
          </cell>
          <cell r="S37" t="str">
            <v> </v>
          </cell>
          <cell r="T37" t="str">
            <v> </v>
          </cell>
          <cell r="U37" t="str">
            <v> </v>
          </cell>
          <cell r="V37" t="str">
            <v> </v>
          </cell>
          <cell r="W37" t="str">
            <v> </v>
          </cell>
        </row>
        <row r="38">
          <cell r="O38">
            <v>11.127946469689384</v>
          </cell>
          <cell r="P38" t="e">
            <v>#REF!</v>
          </cell>
          <cell r="Q38" t="e">
            <v>#REF!</v>
          </cell>
          <cell r="R38" t="e">
            <v>#REF!</v>
          </cell>
          <cell r="S38" t="e">
            <v>#REF!</v>
          </cell>
          <cell r="T38" t="e">
            <v>#REF!</v>
          </cell>
          <cell r="U38" t="e">
            <v>#REF!</v>
          </cell>
          <cell r="V38" t="e">
            <v>#REF!</v>
          </cell>
          <cell r="W38" t="e">
            <v>#REF!</v>
          </cell>
          <cell r="X38" t="str">
            <v>R</v>
          </cell>
          <cell r="Y38">
            <v>0.1</v>
          </cell>
          <cell r="Z38" t="e">
            <v>#REF!</v>
          </cell>
          <cell r="AA38" t="e">
            <v>#REF!</v>
          </cell>
        </row>
        <row r="39">
          <cell r="O39">
            <v>14.283544735253741</v>
          </cell>
          <cell r="P39" t="e">
            <v>#REF!</v>
          </cell>
          <cell r="Q39" t="e">
            <v>#REF!</v>
          </cell>
          <cell r="R39" t="e">
            <v>#REF!</v>
          </cell>
          <cell r="S39" t="e">
            <v>#REF!</v>
          </cell>
          <cell r="T39" t="e">
            <v>#REF!</v>
          </cell>
          <cell r="U39" t="e">
            <v>#REF!</v>
          </cell>
          <cell r="V39" t="e">
            <v>#REF!</v>
          </cell>
          <cell r="W39" t="e">
            <v>#REF!</v>
          </cell>
          <cell r="X39" t="str">
            <v>R</v>
          </cell>
          <cell r="Y39">
            <v>0.03</v>
          </cell>
          <cell r="Z39" t="e">
            <v>#REF!</v>
          </cell>
          <cell r="AA39" t="e">
            <v>#REF!</v>
          </cell>
        </row>
        <row r="40">
          <cell r="O40">
            <v>18.287306988003643</v>
          </cell>
          <cell r="P40" t="e">
            <v>#REF!</v>
          </cell>
          <cell r="Q40" t="e">
            <v>#REF!</v>
          </cell>
          <cell r="R40" t="e">
            <v>#REF!</v>
          </cell>
          <cell r="S40" t="e">
            <v>#REF!</v>
          </cell>
          <cell r="T40" t="e">
            <v>#REF!</v>
          </cell>
          <cell r="U40" t="e">
            <v>#REF!</v>
          </cell>
          <cell r="V40" t="e">
            <v>#REF!</v>
          </cell>
          <cell r="W40" t="e">
            <v>#REF!</v>
          </cell>
          <cell r="X40" t="str">
            <v>R</v>
          </cell>
          <cell r="Y40">
            <v>0.02</v>
          </cell>
          <cell r="Z40" t="e">
            <v>#REF!</v>
          </cell>
          <cell r="AA40" t="e">
            <v>#REF!</v>
          </cell>
        </row>
        <row r="41">
          <cell r="R41" t="str">
            <v> </v>
          </cell>
          <cell r="S41" t="str">
            <v> </v>
          </cell>
          <cell r="T41" t="str">
            <v> </v>
          </cell>
          <cell r="U41" t="str">
            <v> </v>
          </cell>
          <cell r="V41" t="str">
            <v> </v>
          </cell>
          <cell r="W41" t="str">
            <v> </v>
          </cell>
        </row>
        <row r="42">
          <cell r="O42">
            <v>6.174150971890657</v>
          </cell>
          <cell r="P42" t="e">
            <v>#REF!</v>
          </cell>
          <cell r="Q42" t="e">
            <v>#REF!</v>
          </cell>
          <cell r="R42" t="e">
            <v>#REF!</v>
          </cell>
          <cell r="S42" t="e">
            <v>#REF!</v>
          </cell>
          <cell r="T42" t="e">
            <v>#REF!</v>
          </cell>
          <cell r="U42" t="e">
            <v>#REF!</v>
          </cell>
          <cell r="V42" t="e">
            <v>#REF!</v>
          </cell>
          <cell r="W42" t="e">
            <v>#REF!</v>
          </cell>
          <cell r="X42" t="str">
            <v>R</v>
          </cell>
          <cell r="Y42">
            <v>0.01</v>
          </cell>
          <cell r="Z42" t="e">
            <v>#REF!</v>
          </cell>
          <cell r="AA42" t="e">
            <v>#REF!</v>
          </cell>
        </row>
        <row r="43">
          <cell r="O43">
            <v>4.262941678251925</v>
          </cell>
          <cell r="P43" t="e">
            <v>#REF!</v>
          </cell>
          <cell r="Q43" t="e">
            <v>#REF!</v>
          </cell>
          <cell r="R43" t="e">
            <v>#REF!</v>
          </cell>
          <cell r="S43" t="e">
            <v>#REF!</v>
          </cell>
          <cell r="T43" t="e">
            <v>#REF!</v>
          </cell>
          <cell r="U43" t="e">
            <v>#REF!</v>
          </cell>
          <cell r="V43" t="e">
            <v>#REF!</v>
          </cell>
          <cell r="W43" t="e">
            <v>#REF!</v>
          </cell>
          <cell r="X43" t="str">
            <v>R</v>
          </cell>
          <cell r="Y43">
            <v>0.01</v>
          </cell>
          <cell r="Z43" t="e">
            <v>#REF!</v>
          </cell>
          <cell r="AA43" t="e">
            <v>#REF!</v>
          </cell>
        </row>
        <row r="44">
          <cell r="O44">
            <v>3.118346343922126</v>
          </cell>
          <cell r="P44" t="e">
            <v>#REF!</v>
          </cell>
          <cell r="Q44" t="e">
            <v>#REF!</v>
          </cell>
          <cell r="R44" t="e">
            <v>#REF!</v>
          </cell>
          <cell r="S44" t="e">
            <v>#REF!</v>
          </cell>
          <cell r="T44" t="e">
            <v>#REF!</v>
          </cell>
          <cell r="U44" t="e">
            <v>#REF!</v>
          </cell>
          <cell r="V44" t="e">
            <v>#REF!</v>
          </cell>
          <cell r="W44" t="e">
            <v>#REF!</v>
          </cell>
          <cell r="X44" t="str">
            <v>R</v>
          </cell>
          <cell r="Y44">
            <v>0.02</v>
          </cell>
          <cell r="Z44" t="e">
            <v>#REF!</v>
          </cell>
          <cell r="AA44" t="e">
            <v>#REF!</v>
          </cell>
        </row>
        <row r="45">
          <cell r="O45">
            <v>3.0475567684846925</v>
          </cell>
          <cell r="P45" t="e">
            <v>#REF!</v>
          </cell>
          <cell r="Q45" t="e">
            <v>#REF!</v>
          </cell>
          <cell r="R45" t="e">
            <v>#REF!</v>
          </cell>
          <cell r="S45" t="e">
            <v>#REF!</v>
          </cell>
          <cell r="T45" t="e">
            <v>#REF!</v>
          </cell>
          <cell r="U45" t="e">
            <v>#REF!</v>
          </cell>
          <cell r="V45" t="e">
            <v>#REF!</v>
          </cell>
          <cell r="W45" t="e">
            <v>#REF!</v>
          </cell>
          <cell r="X45" t="str">
            <v>R</v>
          </cell>
          <cell r="Y45">
            <v>0.02</v>
          </cell>
          <cell r="Z45" t="e">
            <v>#REF!</v>
          </cell>
          <cell r="AA45" t="e">
            <v>#REF!</v>
          </cell>
        </row>
        <row r="46">
          <cell r="O46">
            <v>2.7764152156518067</v>
          </cell>
          <cell r="P46" t="e">
            <v>#REF!</v>
          </cell>
          <cell r="Q46" t="e">
            <v>#REF!</v>
          </cell>
          <cell r="R46" t="e">
            <v>#REF!</v>
          </cell>
          <cell r="S46" t="e">
            <v>#REF!</v>
          </cell>
          <cell r="T46" t="e">
            <v>#REF!</v>
          </cell>
          <cell r="U46" t="e">
            <v>#REF!</v>
          </cell>
          <cell r="V46" t="e">
            <v>#REF!</v>
          </cell>
          <cell r="W46" t="e">
            <v>#REF!</v>
          </cell>
          <cell r="X46" t="str">
            <v>R</v>
          </cell>
          <cell r="Y46">
            <v>0.02</v>
          </cell>
          <cell r="Z46" t="e">
            <v>#REF!</v>
          </cell>
          <cell r="AA46" t="e">
            <v>#REF!</v>
          </cell>
        </row>
        <row r="47">
          <cell r="O47">
            <v>3.292042987356569</v>
          </cell>
          <cell r="P47" t="e">
            <v>#REF!</v>
          </cell>
          <cell r="Q47" t="e">
            <v>#REF!</v>
          </cell>
          <cell r="R47" t="e">
            <v>#REF!</v>
          </cell>
          <cell r="S47" t="e">
            <v>#REF!</v>
          </cell>
          <cell r="T47" t="e">
            <v>#REF!</v>
          </cell>
          <cell r="U47" t="e">
            <v>#REF!</v>
          </cell>
          <cell r="V47" t="e">
            <v>#REF!</v>
          </cell>
          <cell r="W47" t="e">
            <v>#REF!</v>
          </cell>
          <cell r="X47" t="str">
            <v>R</v>
          </cell>
          <cell r="Y47">
            <v>0.03</v>
          </cell>
          <cell r="Z47" t="e">
            <v>#REF!</v>
          </cell>
          <cell r="AA47" t="e">
            <v>#REF!</v>
          </cell>
        </row>
        <row r="48">
          <cell r="O48">
            <v>3.706620824987835</v>
          </cell>
          <cell r="P48" t="e">
            <v>#REF!</v>
          </cell>
          <cell r="Q48" t="e">
            <v>#REF!</v>
          </cell>
          <cell r="R48" t="e">
            <v>#REF!</v>
          </cell>
          <cell r="S48" t="e">
            <v>#REF!</v>
          </cell>
          <cell r="T48" t="e">
            <v>#REF!</v>
          </cell>
          <cell r="U48" t="e">
            <v>#REF!</v>
          </cell>
          <cell r="V48" t="e">
            <v>#REF!</v>
          </cell>
          <cell r="W48" t="e">
            <v>#REF!</v>
          </cell>
          <cell r="X48" t="str">
            <v>R</v>
          </cell>
          <cell r="Y48">
            <v>0.05</v>
          </cell>
          <cell r="Z48" t="e">
            <v>#REF!</v>
          </cell>
          <cell r="AA48" t="e">
            <v>#REF!</v>
          </cell>
        </row>
        <row r="49">
          <cell r="O49">
            <v>9.90193766144794</v>
          </cell>
          <cell r="P49" t="e">
            <v>#REF!</v>
          </cell>
          <cell r="Q49" t="e">
            <v>#REF!</v>
          </cell>
          <cell r="R49" t="e">
            <v>#REF!</v>
          </cell>
          <cell r="S49" t="e">
            <v>#REF!</v>
          </cell>
          <cell r="T49" t="e">
            <v>#REF!</v>
          </cell>
          <cell r="U49" t="e">
            <v>#REF!</v>
          </cell>
          <cell r="V49" t="e">
            <v>#REF!</v>
          </cell>
          <cell r="W49" t="e">
            <v>#REF!</v>
          </cell>
          <cell r="X49" t="str">
            <v>R</v>
          </cell>
          <cell r="Y49">
            <v>0.05</v>
          </cell>
          <cell r="Z49" t="e">
            <v>#REF!</v>
          </cell>
          <cell r="AA49" t="e">
            <v>#REF!</v>
          </cell>
        </row>
        <row r="50">
          <cell r="O50">
            <v>17.168684217810036</v>
          </cell>
          <cell r="P50" t="e">
            <v>#REF!</v>
          </cell>
          <cell r="Q50" t="e">
            <v>#REF!</v>
          </cell>
          <cell r="R50" t="e">
            <v>#REF!</v>
          </cell>
          <cell r="S50" t="e">
            <v>#REF!</v>
          </cell>
          <cell r="T50" t="e">
            <v>#REF!</v>
          </cell>
          <cell r="U50" t="e">
            <v>#REF!</v>
          </cell>
          <cell r="V50" t="e">
            <v>#REF!</v>
          </cell>
          <cell r="W50" t="e">
            <v>#REF!</v>
          </cell>
          <cell r="X50" t="str">
            <v>R</v>
          </cell>
          <cell r="Y50">
            <v>0.05</v>
          </cell>
          <cell r="Z50" t="e">
            <v>#REF!</v>
          </cell>
          <cell r="AA50" t="e">
            <v>#REF!</v>
          </cell>
        </row>
        <row r="51">
          <cell r="O51">
            <v>4.563906617032987</v>
          </cell>
          <cell r="P51" t="e">
            <v>#REF!</v>
          </cell>
          <cell r="Q51" t="e">
            <v>#REF!</v>
          </cell>
          <cell r="R51" t="e">
            <v>#REF!</v>
          </cell>
          <cell r="S51" t="e">
            <v>#REF!</v>
          </cell>
          <cell r="T51" t="e">
            <v>#REF!</v>
          </cell>
          <cell r="U51" t="e">
            <v>#REF!</v>
          </cell>
          <cell r="V51" t="e">
            <v>#REF!</v>
          </cell>
          <cell r="W51" t="e">
            <v>#REF!</v>
          </cell>
          <cell r="X51" t="str">
            <v>R</v>
          </cell>
          <cell r="Y51">
            <v>0.1</v>
          </cell>
          <cell r="Z51" t="e">
            <v>#REF!</v>
          </cell>
          <cell r="AA51" t="e">
            <v>#REF!</v>
          </cell>
        </row>
        <row r="52">
          <cell r="O52">
            <v>1.6834919016644567</v>
          </cell>
          <cell r="P52" t="e">
            <v>#REF!</v>
          </cell>
          <cell r="Q52" t="e">
            <v>#REF!</v>
          </cell>
          <cell r="R52" t="e">
            <v>#REF!</v>
          </cell>
          <cell r="S52" t="e">
            <v>#REF!</v>
          </cell>
          <cell r="T52" t="e">
            <v>#REF!</v>
          </cell>
          <cell r="U52" t="e">
            <v>#REF!</v>
          </cell>
          <cell r="V52" t="e">
            <v>#REF!</v>
          </cell>
          <cell r="W52" t="e">
            <v>#REF!</v>
          </cell>
          <cell r="X52" t="str">
            <v>R</v>
          </cell>
          <cell r="Y52">
            <v>0.05</v>
          </cell>
          <cell r="Z52" t="e">
            <v>#REF!</v>
          </cell>
          <cell r="AA52" t="e">
            <v>#REF!</v>
          </cell>
        </row>
        <row r="53">
          <cell r="O53">
            <v>0.2507130796742435</v>
          </cell>
          <cell r="P53" t="e">
            <v>#REF!</v>
          </cell>
          <cell r="Q53" t="e">
            <v>#REF!</v>
          </cell>
          <cell r="R53" t="e">
            <v>#REF!</v>
          </cell>
          <cell r="S53" t="e">
            <v>#REF!</v>
          </cell>
          <cell r="T53" t="e">
            <v>#REF!</v>
          </cell>
          <cell r="U53" t="e">
            <v>#REF!</v>
          </cell>
          <cell r="V53" t="e">
            <v>#REF!</v>
          </cell>
          <cell r="W53" t="e">
            <v>#REF!</v>
          </cell>
          <cell r="X53" t="str">
            <v>R</v>
          </cell>
          <cell r="Y53">
            <v>0.1</v>
          </cell>
          <cell r="Z53" t="e">
            <v>#REF!</v>
          </cell>
          <cell r="AA53" t="e">
            <v>#REF!</v>
          </cell>
        </row>
        <row r="54">
          <cell r="O54">
            <v>5.6282082199638435</v>
          </cell>
          <cell r="P54" t="e">
            <v>#REF!</v>
          </cell>
          <cell r="Q54" t="e">
            <v>#REF!</v>
          </cell>
          <cell r="R54" t="e">
            <v>#REF!</v>
          </cell>
          <cell r="S54" t="e">
            <v>#REF!</v>
          </cell>
          <cell r="T54" t="e">
            <v>#REF!</v>
          </cell>
          <cell r="U54" t="e">
            <v>#REF!</v>
          </cell>
          <cell r="V54" t="e">
            <v>#REF!</v>
          </cell>
          <cell r="W54" t="e">
            <v>#REF!</v>
          </cell>
          <cell r="X54" t="str">
            <v>R</v>
          </cell>
          <cell r="Y54">
            <v>0.05</v>
          </cell>
          <cell r="Z54" t="e">
            <v>#REF!</v>
          </cell>
          <cell r="AA54" t="e">
            <v>#REF!</v>
          </cell>
        </row>
        <row r="55">
          <cell r="R55" t="str">
            <v> </v>
          </cell>
          <cell r="S55" t="str">
            <v> </v>
          </cell>
          <cell r="T55" t="str">
            <v> </v>
          </cell>
          <cell r="U55" t="str">
            <v> </v>
          </cell>
          <cell r="V55" t="str">
            <v> </v>
          </cell>
          <cell r="W55" t="str">
            <v> </v>
          </cell>
        </row>
        <row r="56">
          <cell r="O56">
            <v>16.020565791184154</v>
          </cell>
          <cell r="P56" t="e">
            <v>#REF!</v>
          </cell>
          <cell r="Q56" t="e">
            <v>#REF!</v>
          </cell>
          <cell r="R56" t="e">
            <v>#REF!</v>
          </cell>
          <cell r="S56" t="e">
            <v>#REF!</v>
          </cell>
          <cell r="T56" t="e">
            <v>#REF!</v>
          </cell>
          <cell r="U56" t="e">
            <v>#REF!</v>
          </cell>
          <cell r="V56" t="e">
            <v>#REF!</v>
          </cell>
          <cell r="W56" t="e">
            <v>#REF!</v>
          </cell>
          <cell r="X56" t="str">
            <v>O</v>
          </cell>
          <cell r="Y56">
            <v>0</v>
          </cell>
          <cell r="Z56" t="e">
            <v>#REF!</v>
          </cell>
          <cell r="AA56" t="e">
            <v>#REF!</v>
          </cell>
        </row>
        <row r="57">
          <cell r="O57">
            <v>9.426811795751552</v>
          </cell>
          <cell r="P57" t="e">
            <v>#REF!</v>
          </cell>
          <cell r="Q57" t="e">
            <v>#REF!</v>
          </cell>
          <cell r="R57" t="e">
            <v>#REF!</v>
          </cell>
          <cell r="S57" t="e">
            <v>#REF!</v>
          </cell>
          <cell r="T57" t="e">
            <v>#REF!</v>
          </cell>
          <cell r="U57" t="e">
            <v>#REF!</v>
          </cell>
          <cell r="V57" t="e">
            <v>#REF!</v>
          </cell>
          <cell r="W57" t="e">
            <v>#REF!</v>
          </cell>
          <cell r="X57" t="str">
            <v>O</v>
          </cell>
          <cell r="Y57">
            <v>0.3</v>
          </cell>
          <cell r="Z57" t="e">
            <v>#REF!</v>
          </cell>
          <cell r="AA57" t="e">
            <v>#REF!</v>
          </cell>
        </row>
        <row r="58">
          <cell r="O58">
            <v>5.465545136898507</v>
          </cell>
          <cell r="P58" t="e">
            <v>#REF!</v>
          </cell>
          <cell r="Q58" t="e">
            <v>#REF!</v>
          </cell>
          <cell r="R58" t="e">
            <v>#REF!</v>
          </cell>
          <cell r="S58" t="e">
            <v>#REF!</v>
          </cell>
          <cell r="T58" t="e">
            <v>#REF!</v>
          </cell>
          <cell r="U58" t="e">
            <v>#REF!</v>
          </cell>
          <cell r="V58" t="e">
            <v>#REF!</v>
          </cell>
          <cell r="W58" t="e">
            <v>#REF!</v>
          </cell>
          <cell r="X58" t="str">
            <v>O</v>
          </cell>
          <cell r="Y58">
            <v>0.1</v>
          </cell>
          <cell r="Z58" t="e">
            <v>#REF!</v>
          </cell>
          <cell r="AA58" t="e">
            <v>#REF!</v>
          </cell>
        </row>
        <row r="59">
          <cell r="O59">
            <v>4.136765814625017</v>
          </cell>
          <cell r="P59" t="e">
            <v>#REF!</v>
          </cell>
          <cell r="Q59" t="e">
            <v>#REF!</v>
          </cell>
          <cell r="R59" t="e">
            <v>#REF!</v>
          </cell>
          <cell r="S59" t="e">
            <v>#REF!</v>
          </cell>
          <cell r="T59" t="e">
            <v>#REF!</v>
          </cell>
          <cell r="U59" t="e">
            <v>#REF!</v>
          </cell>
          <cell r="V59" t="e">
            <v>#REF!</v>
          </cell>
          <cell r="W59" t="e">
            <v>#REF!</v>
          </cell>
          <cell r="X59" t="str">
            <v>O</v>
          </cell>
          <cell r="Y59">
            <v>0.1</v>
          </cell>
          <cell r="Z59" t="e">
            <v>#REF!</v>
          </cell>
          <cell r="AA59" t="e">
            <v>#REF!</v>
          </cell>
        </row>
        <row r="60">
          <cell r="O60">
            <v>3.6102683473091055</v>
          </cell>
          <cell r="P60" t="e">
            <v>#REF!</v>
          </cell>
          <cell r="Q60" t="e">
            <v>#REF!</v>
          </cell>
          <cell r="R60" t="e">
            <v>#REF!</v>
          </cell>
          <cell r="S60" t="e">
            <v>#REF!</v>
          </cell>
          <cell r="T60" t="e">
            <v>#REF!</v>
          </cell>
          <cell r="U60" t="e">
            <v>#REF!</v>
          </cell>
          <cell r="V60" t="e">
            <v>#REF!</v>
          </cell>
          <cell r="W60" t="e">
            <v>#REF!</v>
          </cell>
          <cell r="X60" t="str">
            <v>O</v>
          </cell>
          <cell r="Y60">
            <v>0.1</v>
          </cell>
          <cell r="Z60" t="e">
            <v>#REF!</v>
          </cell>
          <cell r="AA60" t="e">
            <v>#REF!</v>
          </cell>
        </row>
        <row r="61">
          <cell r="O61">
            <v>3.3846265756022866</v>
          </cell>
          <cell r="P61" t="e">
            <v>#REF!</v>
          </cell>
          <cell r="Q61" t="e">
            <v>#REF!</v>
          </cell>
          <cell r="R61" t="e">
            <v>#REF!</v>
          </cell>
          <cell r="S61" t="e">
            <v>#REF!</v>
          </cell>
          <cell r="T61" t="e">
            <v>#REF!</v>
          </cell>
          <cell r="U61" t="e">
            <v>#REF!</v>
          </cell>
          <cell r="V61" t="e">
            <v>#REF!</v>
          </cell>
          <cell r="W61" t="e">
            <v>#REF!</v>
          </cell>
          <cell r="X61" t="str">
            <v>O</v>
          </cell>
          <cell r="Y61">
            <v>0.3</v>
          </cell>
          <cell r="Z61" t="e">
            <v>#REF!</v>
          </cell>
          <cell r="AA61" t="e">
            <v>#REF!</v>
          </cell>
        </row>
        <row r="62">
          <cell r="R62" t="str">
            <v> </v>
          </cell>
          <cell r="S62" t="str">
            <v> </v>
          </cell>
          <cell r="T62" t="str">
            <v> </v>
          </cell>
          <cell r="U62" t="str">
            <v> </v>
          </cell>
          <cell r="V62" t="str">
            <v> </v>
          </cell>
          <cell r="W62" t="str">
            <v> </v>
          </cell>
        </row>
        <row r="63">
          <cell r="O63">
            <v>16.020565791184154</v>
          </cell>
          <cell r="P63" t="e">
            <v>#REF!</v>
          </cell>
          <cell r="Q63" t="e">
            <v>#REF!</v>
          </cell>
          <cell r="R63" t="e">
            <v>#REF!</v>
          </cell>
          <cell r="S63" t="e">
            <v>#REF!</v>
          </cell>
          <cell r="T63" t="e">
            <v>#REF!</v>
          </cell>
          <cell r="U63" t="e">
            <v>#REF!</v>
          </cell>
          <cell r="V63" t="e">
            <v>#REF!</v>
          </cell>
          <cell r="W63" t="e">
            <v>#REF!</v>
          </cell>
          <cell r="X63" t="str">
            <v>O</v>
          </cell>
          <cell r="Y63">
            <v>0</v>
          </cell>
          <cell r="Z63" t="e">
            <v>#REF!</v>
          </cell>
          <cell r="AA63" t="e">
            <v>#REF!</v>
          </cell>
        </row>
        <row r="64">
          <cell r="O64">
            <v>7.7219628539667</v>
          </cell>
          <cell r="P64" t="e">
            <v>#REF!</v>
          </cell>
          <cell r="Q64" t="e">
            <v>#REF!</v>
          </cell>
          <cell r="R64" t="e">
            <v>#REF!</v>
          </cell>
          <cell r="S64" t="e">
            <v>#REF!</v>
          </cell>
          <cell r="T64" t="e">
            <v>#REF!</v>
          </cell>
          <cell r="U64" t="e">
            <v>#REF!</v>
          </cell>
          <cell r="V64" t="e">
            <v>#REF!</v>
          </cell>
          <cell r="W64" t="e">
            <v>#REF!</v>
          </cell>
          <cell r="X64" t="str">
            <v>O</v>
          </cell>
          <cell r="Y64">
            <v>0.3</v>
          </cell>
          <cell r="Z64" t="e">
            <v>#REF!</v>
          </cell>
          <cell r="AA64" t="e">
            <v>#REF!</v>
          </cell>
        </row>
        <row r="65">
          <cell r="O65">
            <v>4.537906742103807</v>
          </cell>
          <cell r="P65" t="e">
            <v>#REF!</v>
          </cell>
          <cell r="Q65" t="e">
            <v>#REF!</v>
          </cell>
          <cell r="R65" t="e">
            <v>#REF!</v>
          </cell>
          <cell r="S65" t="e">
            <v>#REF!</v>
          </cell>
          <cell r="T65" t="e">
            <v>#REF!</v>
          </cell>
          <cell r="U65" t="e">
            <v>#REF!</v>
          </cell>
          <cell r="V65" t="e">
            <v>#REF!</v>
          </cell>
          <cell r="W65" t="e">
            <v>#REF!</v>
          </cell>
          <cell r="X65" t="str">
            <v>O</v>
          </cell>
          <cell r="Y65">
            <v>0.1</v>
          </cell>
          <cell r="Z65" t="e">
            <v>#REF!</v>
          </cell>
          <cell r="AA65" t="e">
            <v>#REF!</v>
          </cell>
        </row>
        <row r="66">
          <cell r="O66">
            <v>3.7356248871462276</v>
          </cell>
          <cell r="P66" t="e">
            <v>#REF!</v>
          </cell>
          <cell r="Q66" t="e">
            <v>#REF!</v>
          </cell>
          <cell r="R66" t="e">
            <v>#REF!</v>
          </cell>
          <cell r="S66" t="e">
            <v>#REF!</v>
          </cell>
          <cell r="T66" t="e">
            <v>#REF!</v>
          </cell>
          <cell r="U66" t="e">
            <v>#REF!</v>
          </cell>
          <cell r="V66" t="e">
            <v>#REF!</v>
          </cell>
          <cell r="W66" t="e">
            <v>#REF!</v>
          </cell>
          <cell r="X66" t="str">
            <v>O</v>
          </cell>
          <cell r="Y66">
            <v>0.1</v>
          </cell>
          <cell r="Z66" t="e">
            <v>#REF!</v>
          </cell>
          <cell r="AA66" t="e">
            <v>#REF!</v>
          </cell>
        </row>
        <row r="67">
          <cell r="O67">
            <v>3.1339134959280432</v>
          </cell>
          <cell r="P67" t="e">
            <v>#REF!</v>
          </cell>
          <cell r="Q67" t="e">
            <v>#REF!</v>
          </cell>
          <cell r="R67" t="e">
            <v>#REF!</v>
          </cell>
          <cell r="S67" t="e">
            <v>#REF!</v>
          </cell>
          <cell r="T67" t="e">
            <v>#REF!</v>
          </cell>
          <cell r="U67" t="e">
            <v>#REF!</v>
          </cell>
          <cell r="V67" t="e">
            <v>#REF!</v>
          </cell>
          <cell r="W67" t="e">
            <v>#REF!</v>
          </cell>
          <cell r="X67" t="str">
            <v>O</v>
          </cell>
          <cell r="Y67">
            <v>0.1</v>
          </cell>
          <cell r="Z67" t="e">
            <v>#REF!</v>
          </cell>
          <cell r="AA67" t="e">
            <v>#REF!</v>
          </cell>
        </row>
        <row r="68">
          <cell r="O68">
            <v>2.8832004162537994</v>
          </cell>
          <cell r="P68" t="e">
            <v>#REF!</v>
          </cell>
          <cell r="Q68" t="e">
            <v>#REF!</v>
          </cell>
          <cell r="R68" t="e">
            <v>#REF!</v>
          </cell>
          <cell r="S68" t="e">
            <v>#REF!</v>
          </cell>
          <cell r="T68" t="e">
            <v>#REF!</v>
          </cell>
          <cell r="U68" t="e">
            <v>#REF!</v>
          </cell>
          <cell r="V68" t="e">
            <v>#REF!</v>
          </cell>
          <cell r="W68" t="e">
            <v>#REF!</v>
          </cell>
          <cell r="X68" t="str">
            <v>O</v>
          </cell>
          <cell r="Y68">
            <v>0.3</v>
          </cell>
          <cell r="Z68" t="e">
            <v>#REF!</v>
          </cell>
          <cell r="AA68" t="e">
            <v>#REF!</v>
          </cell>
        </row>
        <row r="69">
          <cell r="O69">
            <v>8.022818549575792</v>
          </cell>
          <cell r="P69" t="e">
            <v>#REF!</v>
          </cell>
          <cell r="Q69" t="e">
            <v>#REF!</v>
          </cell>
          <cell r="R69" t="e">
            <v>#REF!</v>
          </cell>
          <cell r="S69" t="e">
            <v>#REF!</v>
          </cell>
          <cell r="T69" t="e">
            <v>#REF!</v>
          </cell>
          <cell r="U69" t="e">
            <v>#REF!</v>
          </cell>
          <cell r="V69" t="e">
            <v>#REF!</v>
          </cell>
          <cell r="W69" t="e">
            <v>#REF!</v>
          </cell>
          <cell r="X69" t="str">
            <v>O</v>
          </cell>
          <cell r="Y69">
            <v>0.1</v>
          </cell>
          <cell r="Z69" t="e">
            <v>#REF!</v>
          </cell>
          <cell r="AA69" t="e">
            <v>#REF!</v>
          </cell>
        </row>
        <row r="70">
          <cell r="R70" t="str">
            <v> </v>
          </cell>
          <cell r="S70" t="str">
            <v> </v>
          </cell>
          <cell r="T70" t="str">
            <v> </v>
          </cell>
          <cell r="U70" t="str">
            <v> </v>
          </cell>
          <cell r="V70" t="str">
            <v> </v>
          </cell>
          <cell r="W70" t="str">
            <v> </v>
          </cell>
        </row>
        <row r="71">
          <cell r="O71">
            <v>2.729986867563984</v>
          </cell>
          <cell r="P71" t="e">
            <v>#REF!</v>
          </cell>
          <cell r="Q71" t="e">
            <v>#REF!</v>
          </cell>
          <cell r="R71" t="e">
            <v>#REF!</v>
          </cell>
          <cell r="S71" t="e">
            <v>#REF!</v>
          </cell>
          <cell r="T71" t="e">
            <v>#REF!</v>
          </cell>
          <cell r="U71" t="e">
            <v>#REF!</v>
          </cell>
          <cell r="V71" t="e">
            <v>#REF!</v>
          </cell>
          <cell r="W71" t="e">
            <v>#REF!</v>
          </cell>
          <cell r="X71" t="str">
            <v>I</v>
          </cell>
          <cell r="Y71">
            <v>0.2</v>
          </cell>
          <cell r="Z71" t="e">
            <v>#REF!</v>
          </cell>
          <cell r="AA71" t="e">
            <v>#REF!</v>
          </cell>
        </row>
        <row r="72">
          <cell r="O72">
            <v>2.562844814447822</v>
          </cell>
          <cell r="P72" t="e">
            <v>#REF!</v>
          </cell>
          <cell r="Q72" t="e">
            <v>#REF!</v>
          </cell>
          <cell r="R72" t="e">
            <v>#REF!</v>
          </cell>
          <cell r="S72" t="e">
            <v>#REF!</v>
          </cell>
          <cell r="T72" t="e">
            <v>#REF!</v>
          </cell>
          <cell r="U72" t="e">
            <v>#REF!</v>
          </cell>
          <cell r="V72" t="e">
            <v>#REF!</v>
          </cell>
          <cell r="W72" t="e">
            <v>#REF!</v>
          </cell>
          <cell r="X72" t="str">
            <v>I</v>
          </cell>
          <cell r="Y72">
            <v>0.2</v>
          </cell>
          <cell r="Z72" t="e">
            <v>#REF!</v>
          </cell>
          <cell r="AA72" t="e">
            <v>#REF!</v>
          </cell>
        </row>
        <row r="73">
          <cell r="O73">
            <v>1.4207074514873796</v>
          </cell>
          <cell r="P73" t="e">
            <v>#REF!</v>
          </cell>
          <cell r="Q73" t="e">
            <v>#REF!</v>
          </cell>
          <cell r="R73" t="e">
            <v>#REF!</v>
          </cell>
          <cell r="S73" t="e">
            <v>#REF!</v>
          </cell>
          <cell r="T73" t="e">
            <v>#REF!</v>
          </cell>
          <cell r="U73" t="e">
            <v>#REF!</v>
          </cell>
          <cell r="V73" t="e">
            <v>#REF!</v>
          </cell>
          <cell r="W73" t="e">
            <v>#REF!</v>
          </cell>
          <cell r="X73" t="str">
            <v>I</v>
          </cell>
          <cell r="Y73">
            <v>0.6</v>
          </cell>
          <cell r="Z73" t="e">
            <v>#REF!</v>
          </cell>
          <cell r="AA73" t="e">
            <v>#REF!</v>
          </cell>
        </row>
      </sheetData>
      <sheetData sheetId="11">
        <row r="4">
          <cell r="K4">
            <v>1.01</v>
          </cell>
          <cell r="L4">
            <v>3.5</v>
          </cell>
        </row>
        <row r="5">
          <cell r="K5">
            <v>0.58</v>
          </cell>
          <cell r="L5">
            <v>3.7000000000000006</v>
          </cell>
        </row>
        <row r="6">
          <cell r="K6">
            <v>4.841608077704087</v>
          </cell>
          <cell r="L6">
            <v>1.955199003117442</v>
          </cell>
        </row>
        <row r="7">
          <cell r="K7">
            <v>3.3979863823511756</v>
          </cell>
          <cell r="L7">
            <v>5.074551130871997</v>
          </cell>
        </row>
        <row r="8">
          <cell r="K8">
            <v>0.8720297051869896</v>
          </cell>
          <cell r="L8">
            <v>5.1</v>
          </cell>
        </row>
        <row r="9">
          <cell r="K9">
            <v>0.030917495941844873</v>
          </cell>
          <cell r="L9">
            <v>0.1741830757287035</v>
          </cell>
        </row>
        <row r="10">
          <cell r="K10">
            <v>0.18563624814736399</v>
          </cell>
          <cell r="L10">
            <v>1.6142282447596867</v>
          </cell>
        </row>
        <row r="11">
          <cell r="K11">
            <v>0.026341308490366293</v>
          </cell>
          <cell r="L11">
            <v>0.45416049121321195</v>
          </cell>
        </row>
        <row r="12">
          <cell r="K12">
            <v>0.026913684804855672</v>
          </cell>
          <cell r="L12">
            <v>0.2983908532712259</v>
          </cell>
        </row>
      </sheetData>
      <sheetData sheetId="12">
        <row r="47">
          <cell r="B47">
            <v>167402</v>
          </cell>
          <cell r="C47">
            <v>2027</v>
          </cell>
          <cell r="D47">
            <v>931</v>
          </cell>
          <cell r="E47">
            <v>4209</v>
          </cell>
          <cell r="F47">
            <v>1532</v>
          </cell>
          <cell r="G47">
            <v>4099</v>
          </cell>
          <cell r="H47">
            <v>12</v>
          </cell>
          <cell r="I47">
            <v>1838</v>
          </cell>
          <cell r="J47">
            <v>3333</v>
          </cell>
          <cell r="K47">
            <v>4823</v>
          </cell>
          <cell r="L47">
            <v>6674</v>
          </cell>
          <cell r="M47">
            <v>785</v>
          </cell>
          <cell r="N47">
            <v>2141</v>
          </cell>
        </row>
      </sheetData>
      <sheetData sheetId="14">
        <row r="46">
          <cell r="P46">
            <v>9252.000000000002</v>
          </cell>
        </row>
        <row r="47">
          <cell r="P47">
            <v>3932</v>
          </cell>
        </row>
        <row r="48">
          <cell r="P48">
            <v>5468</v>
          </cell>
        </row>
        <row r="49">
          <cell r="P49">
            <v>1902.0000000000002</v>
          </cell>
        </row>
        <row r="50">
          <cell r="P50">
            <v>1908.0000000000005</v>
          </cell>
        </row>
        <row r="51">
          <cell r="P51">
            <v>671.9999999999999</v>
          </cell>
        </row>
        <row r="52">
          <cell r="P52">
            <v>2978</v>
          </cell>
        </row>
        <row r="53">
          <cell r="P53">
            <v>0</v>
          </cell>
        </row>
        <row r="54">
          <cell r="P54">
            <v>200</v>
          </cell>
        </row>
        <row r="55">
          <cell r="P55">
            <v>1000</v>
          </cell>
        </row>
        <row r="56">
          <cell r="P56">
            <v>2799.9999999999995</v>
          </cell>
        </row>
        <row r="57">
          <cell r="P57">
            <v>1300</v>
          </cell>
        </row>
      </sheetData>
      <sheetData sheetId="18">
        <row r="6">
          <cell r="B6">
            <v>234</v>
          </cell>
          <cell r="C6">
            <v>41</v>
          </cell>
          <cell r="D6">
            <v>100</v>
          </cell>
          <cell r="E6">
            <v>251</v>
          </cell>
          <cell r="F6">
            <v>333</v>
          </cell>
          <cell r="G6">
            <v>131</v>
          </cell>
          <cell r="H6">
            <v>3</v>
          </cell>
          <cell r="I6">
            <v>5</v>
          </cell>
          <cell r="J6">
            <v>119</v>
          </cell>
          <cell r="K6">
            <v>0</v>
          </cell>
          <cell r="L6">
            <v>0</v>
          </cell>
          <cell r="M6">
            <v>5</v>
          </cell>
          <cell r="N6">
            <v>97</v>
          </cell>
        </row>
        <row r="7">
          <cell r="B7">
            <v>44</v>
          </cell>
          <cell r="C7">
            <v>0</v>
          </cell>
          <cell r="D7">
            <v>0</v>
          </cell>
          <cell r="E7">
            <v>64</v>
          </cell>
          <cell r="F7">
            <v>61</v>
          </cell>
          <cell r="G7">
            <v>29</v>
          </cell>
          <cell r="H7">
            <v>0</v>
          </cell>
          <cell r="I7">
            <v>0</v>
          </cell>
          <cell r="J7">
            <v>28</v>
          </cell>
          <cell r="K7">
            <v>0</v>
          </cell>
          <cell r="L7">
            <v>0</v>
          </cell>
          <cell r="M7">
            <v>0</v>
          </cell>
          <cell r="N7">
            <v>19</v>
          </cell>
        </row>
        <row r="8">
          <cell r="B8">
            <v>75</v>
          </cell>
          <cell r="C8">
            <v>0</v>
          </cell>
          <cell r="D8">
            <v>0</v>
          </cell>
          <cell r="E8">
            <v>86</v>
          </cell>
          <cell r="F8">
            <v>73</v>
          </cell>
          <cell r="G8">
            <v>17</v>
          </cell>
          <cell r="H8">
            <v>6</v>
          </cell>
          <cell r="I8">
            <v>21</v>
          </cell>
          <cell r="J8">
            <v>29</v>
          </cell>
          <cell r="K8">
            <v>9</v>
          </cell>
          <cell r="L8">
            <v>11</v>
          </cell>
          <cell r="M8">
            <v>5</v>
          </cell>
          <cell r="N8">
            <v>9</v>
          </cell>
        </row>
        <row r="9">
          <cell r="B9">
            <v>499</v>
          </cell>
          <cell r="C9">
            <v>73</v>
          </cell>
          <cell r="D9">
            <v>122</v>
          </cell>
          <cell r="E9">
            <v>275</v>
          </cell>
          <cell r="F9">
            <v>229</v>
          </cell>
          <cell r="G9">
            <v>92</v>
          </cell>
          <cell r="H9">
            <v>29</v>
          </cell>
          <cell r="I9">
            <v>31</v>
          </cell>
          <cell r="J9">
            <v>70</v>
          </cell>
          <cell r="K9">
            <v>22</v>
          </cell>
          <cell r="L9">
            <v>31</v>
          </cell>
          <cell r="M9">
            <v>24</v>
          </cell>
          <cell r="N9">
            <v>77</v>
          </cell>
        </row>
        <row r="10">
          <cell r="B10">
            <v>337</v>
          </cell>
          <cell r="C10">
            <v>41</v>
          </cell>
          <cell r="D10">
            <v>95</v>
          </cell>
          <cell r="E10">
            <v>206</v>
          </cell>
          <cell r="F10">
            <v>115</v>
          </cell>
          <cell r="G10">
            <v>146</v>
          </cell>
          <cell r="H10">
            <v>16</v>
          </cell>
          <cell r="I10">
            <v>30</v>
          </cell>
          <cell r="J10">
            <v>60</v>
          </cell>
          <cell r="K10">
            <v>29</v>
          </cell>
          <cell r="L10">
            <v>23</v>
          </cell>
          <cell r="M10">
            <v>14</v>
          </cell>
          <cell r="N10">
            <v>98</v>
          </cell>
        </row>
        <row r="11">
          <cell r="B11">
            <v>74</v>
          </cell>
          <cell r="C11">
            <v>13</v>
          </cell>
          <cell r="D11">
            <v>20</v>
          </cell>
          <cell r="E11">
            <v>61</v>
          </cell>
          <cell r="F11">
            <v>104</v>
          </cell>
          <cell r="G11">
            <v>0</v>
          </cell>
          <cell r="H11">
            <v>12</v>
          </cell>
          <cell r="I11">
            <v>31</v>
          </cell>
          <cell r="J11">
            <v>19</v>
          </cell>
          <cell r="K11">
            <v>6</v>
          </cell>
          <cell r="L11">
            <v>1</v>
          </cell>
          <cell r="M11">
            <v>12</v>
          </cell>
          <cell r="N11">
            <v>0</v>
          </cell>
        </row>
        <row r="12">
          <cell r="B12">
            <v>12</v>
          </cell>
          <cell r="C12">
            <v>0</v>
          </cell>
          <cell r="D12">
            <v>7</v>
          </cell>
          <cell r="E12">
            <v>17</v>
          </cell>
          <cell r="F12">
            <v>13</v>
          </cell>
          <cell r="G12">
            <v>13</v>
          </cell>
          <cell r="H12">
            <v>0</v>
          </cell>
          <cell r="I12">
            <v>0</v>
          </cell>
          <cell r="J12">
            <v>1</v>
          </cell>
          <cell r="K12">
            <v>0</v>
          </cell>
          <cell r="L12">
            <v>0</v>
          </cell>
          <cell r="M12">
            <v>0</v>
          </cell>
          <cell r="N12">
            <v>9</v>
          </cell>
        </row>
        <row r="13">
          <cell r="B13">
            <v>86</v>
          </cell>
          <cell r="C13">
            <v>0</v>
          </cell>
          <cell r="D13">
            <v>67</v>
          </cell>
          <cell r="E13">
            <v>54</v>
          </cell>
          <cell r="F13">
            <v>50</v>
          </cell>
          <cell r="G13">
            <v>113</v>
          </cell>
          <cell r="H13">
            <v>0</v>
          </cell>
          <cell r="I13">
            <v>0</v>
          </cell>
          <cell r="J13">
            <v>3</v>
          </cell>
          <cell r="K13">
            <v>0</v>
          </cell>
          <cell r="L13">
            <v>0</v>
          </cell>
          <cell r="M13">
            <v>0</v>
          </cell>
          <cell r="N13">
            <v>71</v>
          </cell>
        </row>
        <row r="14">
          <cell r="B14">
            <v>136</v>
          </cell>
          <cell r="C14">
            <v>20</v>
          </cell>
          <cell r="D14">
            <v>54</v>
          </cell>
          <cell r="E14">
            <v>68</v>
          </cell>
          <cell r="F14">
            <v>71</v>
          </cell>
          <cell r="G14">
            <v>36</v>
          </cell>
          <cell r="H14">
            <v>8</v>
          </cell>
          <cell r="I14">
            <v>15</v>
          </cell>
          <cell r="J14">
            <v>13</v>
          </cell>
          <cell r="K14">
            <v>13</v>
          </cell>
          <cell r="L14">
            <v>10</v>
          </cell>
          <cell r="M14">
            <v>7</v>
          </cell>
          <cell r="N14">
            <v>24</v>
          </cell>
        </row>
        <row r="15">
          <cell r="B15">
            <v>2</v>
          </cell>
          <cell r="C15">
            <v>0</v>
          </cell>
          <cell r="D15">
            <v>19</v>
          </cell>
          <cell r="E15">
            <v>24</v>
          </cell>
          <cell r="F15">
            <v>35</v>
          </cell>
          <cell r="G15">
            <v>12</v>
          </cell>
          <cell r="H15">
            <v>0</v>
          </cell>
          <cell r="I15">
            <v>0</v>
          </cell>
          <cell r="J15">
            <v>2</v>
          </cell>
          <cell r="K15">
            <v>0</v>
          </cell>
          <cell r="L15">
            <v>0</v>
          </cell>
          <cell r="M15">
            <v>0</v>
          </cell>
          <cell r="N15">
            <v>4</v>
          </cell>
        </row>
        <row r="16">
          <cell r="B16">
            <v>0</v>
          </cell>
          <cell r="C16">
            <v>1</v>
          </cell>
          <cell r="D16">
            <v>17</v>
          </cell>
          <cell r="E16">
            <v>19</v>
          </cell>
          <cell r="F16">
            <v>23</v>
          </cell>
          <cell r="G16">
            <v>3</v>
          </cell>
          <cell r="H16">
            <v>0</v>
          </cell>
          <cell r="I16">
            <v>0</v>
          </cell>
          <cell r="J16">
            <v>1</v>
          </cell>
          <cell r="K16">
            <v>0</v>
          </cell>
          <cell r="L16">
            <v>0</v>
          </cell>
          <cell r="M16">
            <v>0</v>
          </cell>
          <cell r="N16">
            <v>1</v>
          </cell>
        </row>
        <row r="17">
          <cell r="B17">
            <v>24</v>
          </cell>
          <cell r="C17">
            <v>0</v>
          </cell>
          <cell r="D17">
            <v>10</v>
          </cell>
          <cell r="E17">
            <v>20</v>
          </cell>
          <cell r="F17">
            <v>18</v>
          </cell>
          <cell r="G17">
            <v>23</v>
          </cell>
          <cell r="H17">
            <v>0</v>
          </cell>
          <cell r="I17">
            <v>0</v>
          </cell>
          <cell r="J17">
            <v>6</v>
          </cell>
          <cell r="K17">
            <v>0</v>
          </cell>
          <cell r="L17">
            <v>0</v>
          </cell>
          <cell r="M17">
            <v>0</v>
          </cell>
          <cell r="N17">
            <v>17</v>
          </cell>
        </row>
        <row r="18">
          <cell r="B18">
            <v>16</v>
          </cell>
          <cell r="C18">
            <v>2</v>
          </cell>
          <cell r="D18">
            <v>6</v>
          </cell>
          <cell r="E18">
            <v>41</v>
          </cell>
          <cell r="F18">
            <v>60</v>
          </cell>
          <cell r="G18">
            <v>0</v>
          </cell>
          <cell r="H18">
            <v>5</v>
          </cell>
          <cell r="I18">
            <v>8</v>
          </cell>
          <cell r="J18">
            <v>15</v>
          </cell>
          <cell r="K18">
            <v>1</v>
          </cell>
          <cell r="L18">
            <v>0</v>
          </cell>
          <cell r="M18">
            <v>5</v>
          </cell>
          <cell r="N18">
            <v>0</v>
          </cell>
        </row>
        <row r="24">
          <cell r="B24">
            <v>139</v>
          </cell>
          <cell r="C24">
            <v>3</v>
          </cell>
          <cell r="D24">
            <v>8</v>
          </cell>
          <cell r="E24">
            <v>367</v>
          </cell>
          <cell r="F24">
            <v>3</v>
          </cell>
          <cell r="G24">
            <v>291</v>
          </cell>
          <cell r="H24">
            <v>0</v>
          </cell>
          <cell r="I24">
            <v>0</v>
          </cell>
          <cell r="J24">
            <v>3</v>
          </cell>
          <cell r="K24">
            <v>1</v>
          </cell>
          <cell r="L24">
            <v>0</v>
          </cell>
          <cell r="M24">
            <v>1</v>
          </cell>
          <cell r="N24">
            <v>21</v>
          </cell>
        </row>
        <row r="25">
          <cell r="B25">
            <v>25</v>
          </cell>
          <cell r="C25">
            <v>0</v>
          </cell>
          <cell r="D25">
            <v>1</v>
          </cell>
          <cell r="E25">
            <v>51</v>
          </cell>
          <cell r="F25">
            <v>0</v>
          </cell>
          <cell r="G25">
            <v>43</v>
          </cell>
          <cell r="H25">
            <v>0</v>
          </cell>
          <cell r="I25">
            <v>0</v>
          </cell>
          <cell r="J25">
            <v>0</v>
          </cell>
          <cell r="K25">
            <v>0</v>
          </cell>
          <cell r="L25">
            <v>0</v>
          </cell>
          <cell r="M25">
            <v>0</v>
          </cell>
          <cell r="N25">
            <v>16</v>
          </cell>
        </row>
        <row r="26">
          <cell r="B26">
            <v>6</v>
          </cell>
          <cell r="C26">
            <v>0</v>
          </cell>
          <cell r="D26">
            <v>0</v>
          </cell>
          <cell r="E26">
            <v>50</v>
          </cell>
          <cell r="F26">
            <v>0</v>
          </cell>
          <cell r="G26">
            <v>7</v>
          </cell>
          <cell r="H26">
            <v>0</v>
          </cell>
          <cell r="I26">
            <v>0</v>
          </cell>
          <cell r="J26">
            <v>1</v>
          </cell>
          <cell r="K26">
            <v>0</v>
          </cell>
          <cell r="L26">
            <v>0</v>
          </cell>
          <cell r="M26">
            <v>0</v>
          </cell>
          <cell r="N26">
            <v>6</v>
          </cell>
        </row>
        <row r="27">
          <cell r="B27">
            <v>438</v>
          </cell>
          <cell r="C27">
            <v>34</v>
          </cell>
          <cell r="D27">
            <v>76</v>
          </cell>
          <cell r="E27">
            <v>248</v>
          </cell>
          <cell r="F27">
            <v>57</v>
          </cell>
          <cell r="G27">
            <v>168</v>
          </cell>
          <cell r="H27">
            <v>8</v>
          </cell>
          <cell r="I27">
            <v>14</v>
          </cell>
          <cell r="J27">
            <v>37</v>
          </cell>
          <cell r="K27">
            <v>18</v>
          </cell>
          <cell r="L27">
            <v>25</v>
          </cell>
          <cell r="M27">
            <v>8</v>
          </cell>
          <cell r="N27">
            <v>165</v>
          </cell>
        </row>
        <row r="28">
          <cell r="B28">
            <v>22</v>
          </cell>
          <cell r="C28">
            <v>0</v>
          </cell>
          <cell r="D28">
            <v>0</v>
          </cell>
          <cell r="E28">
            <v>54</v>
          </cell>
          <cell r="F28">
            <v>0</v>
          </cell>
          <cell r="G28">
            <v>8</v>
          </cell>
          <cell r="H28">
            <v>0</v>
          </cell>
          <cell r="I28">
            <v>0</v>
          </cell>
          <cell r="J28">
            <v>0</v>
          </cell>
          <cell r="K28">
            <v>0</v>
          </cell>
          <cell r="L28">
            <v>0</v>
          </cell>
          <cell r="M28">
            <v>0</v>
          </cell>
          <cell r="N28">
            <v>25</v>
          </cell>
        </row>
        <row r="29">
          <cell r="B29">
            <v>6</v>
          </cell>
          <cell r="C29">
            <v>1</v>
          </cell>
          <cell r="D29">
            <v>1</v>
          </cell>
          <cell r="E29">
            <v>98</v>
          </cell>
          <cell r="F29">
            <v>1</v>
          </cell>
          <cell r="G29">
            <v>0</v>
          </cell>
          <cell r="H29">
            <v>0</v>
          </cell>
          <cell r="I29">
            <v>1</v>
          </cell>
          <cell r="J29">
            <v>13</v>
          </cell>
          <cell r="K29">
            <v>7</v>
          </cell>
          <cell r="L29">
            <v>1</v>
          </cell>
          <cell r="M29">
            <v>0</v>
          </cell>
          <cell r="N29">
            <v>0</v>
          </cell>
        </row>
        <row r="30">
          <cell r="B30">
            <v>0</v>
          </cell>
          <cell r="C30">
            <v>0</v>
          </cell>
          <cell r="D30">
            <v>0</v>
          </cell>
          <cell r="E30">
            <v>5</v>
          </cell>
          <cell r="F30">
            <v>0</v>
          </cell>
          <cell r="G30">
            <v>1</v>
          </cell>
          <cell r="H30">
            <v>0</v>
          </cell>
          <cell r="I30">
            <v>0</v>
          </cell>
          <cell r="J30">
            <v>0</v>
          </cell>
          <cell r="K30">
            <v>0</v>
          </cell>
          <cell r="L30">
            <v>0</v>
          </cell>
          <cell r="M30">
            <v>0</v>
          </cell>
          <cell r="N30">
            <v>0</v>
          </cell>
        </row>
        <row r="31">
          <cell r="B31">
            <v>2</v>
          </cell>
          <cell r="C31">
            <v>0</v>
          </cell>
          <cell r="D31">
            <v>0</v>
          </cell>
          <cell r="E31">
            <v>15</v>
          </cell>
          <cell r="F31">
            <v>0</v>
          </cell>
          <cell r="G31">
            <v>10</v>
          </cell>
          <cell r="H31">
            <v>0</v>
          </cell>
          <cell r="I31">
            <v>0</v>
          </cell>
          <cell r="J31">
            <v>0</v>
          </cell>
          <cell r="K31">
            <v>0</v>
          </cell>
          <cell r="L31">
            <v>0</v>
          </cell>
          <cell r="M31">
            <v>0</v>
          </cell>
          <cell r="N31">
            <v>3</v>
          </cell>
        </row>
        <row r="32">
          <cell r="B32">
            <v>70</v>
          </cell>
          <cell r="C32">
            <v>0</v>
          </cell>
          <cell r="D32">
            <v>2</v>
          </cell>
          <cell r="E32">
            <v>36</v>
          </cell>
          <cell r="F32">
            <v>0</v>
          </cell>
          <cell r="G32">
            <v>34</v>
          </cell>
          <cell r="H32">
            <v>0</v>
          </cell>
          <cell r="I32">
            <v>0</v>
          </cell>
          <cell r="J32">
            <v>0</v>
          </cell>
          <cell r="K32">
            <v>0</v>
          </cell>
          <cell r="L32">
            <v>0</v>
          </cell>
          <cell r="M32">
            <v>0</v>
          </cell>
          <cell r="N32">
            <v>25</v>
          </cell>
        </row>
        <row r="33">
          <cell r="B33">
            <v>1</v>
          </cell>
          <cell r="C33">
            <v>0</v>
          </cell>
          <cell r="D33">
            <v>1</v>
          </cell>
          <cell r="E33">
            <v>18</v>
          </cell>
          <cell r="F33">
            <v>0</v>
          </cell>
          <cell r="G33">
            <v>16</v>
          </cell>
          <cell r="H33">
            <v>0</v>
          </cell>
          <cell r="I33">
            <v>0</v>
          </cell>
          <cell r="J33">
            <v>0</v>
          </cell>
          <cell r="K33">
            <v>0</v>
          </cell>
          <cell r="L33">
            <v>0</v>
          </cell>
          <cell r="M33">
            <v>0</v>
          </cell>
          <cell r="N33">
            <v>5</v>
          </cell>
        </row>
        <row r="34">
          <cell r="B34">
            <v>0</v>
          </cell>
          <cell r="C34">
            <v>0</v>
          </cell>
          <cell r="D34">
            <v>1</v>
          </cell>
          <cell r="E34">
            <v>17</v>
          </cell>
          <cell r="F34">
            <v>0</v>
          </cell>
          <cell r="G34">
            <v>11</v>
          </cell>
          <cell r="H34">
            <v>0</v>
          </cell>
          <cell r="I34">
            <v>0</v>
          </cell>
          <cell r="J34">
            <v>0</v>
          </cell>
          <cell r="K34">
            <v>0</v>
          </cell>
          <cell r="L34">
            <v>0</v>
          </cell>
          <cell r="M34">
            <v>0</v>
          </cell>
          <cell r="N34">
            <v>3</v>
          </cell>
        </row>
        <row r="35">
          <cell r="B35">
            <v>6</v>
          </cell>
          <cell r="C35">
            <v>0</v>
          </cell>
          <cell r="D35">
            <v>0</v>
          </cell>
          <cell r="E35">
            <v>10</v>
          </cell>
          <cell r="F35">
            <v>0</v>
          </cell>
          <cell r="G35">
            <v>12</v>
          </cell>
          <cell r="H35">
            <v>0</v>
          </cell>
          <cell r="I35">
            <v>0</v>
          </cell>
          <cell r="J35">
            <v>0</v>
          </cell>
          <cell r="K35">
            <v>0</v>
          </cell>
          <cell r="L35">
            <v>0</v>
          </cell>
          <cell r="M35">
            <v>0</v>
          </cell>
          <cell r="N35">
            <v>3</v>
          </cell>
        </row>
        <row r="36">
          <cell r="B36">
            <v>5</v>
          </cell>
          <cell r="C36">
            <v>2</v>
          </cell>
          <cell r="D36">
            <v>8</v>
          </cell>
          <cell r="E36">
            <v>105</v>
          </cell>
          <cell r="F36">
            <v>15</v>
          </cell>
          <cell r="G36">
            <v>0</v>
          </cell>
          <cell r="H36">
            <v>0</v>
          </cell>
          <cell r="I36">
            <v>0</v>
          </cell>
          <cell r="J36">
            <v>5</v>
          </cell>
          <cell r="K36">
            <v>2</v>
          </cell>
          <cell r="L36">
            <v>0</v>
          </cell>
          <cell r="M36">
            <v>0</v>
          </cell>
          <cell r="N36">
            <v>0</v>
          </cell>
        </row>
        <row r="42">
          <cell r="B42">
            <v>4</v>
          </cell>
          <cell r="C42">
            <v>0</v>
          </cell>
          <cell r="D42">
            <v>73</v>
          </cell>
          <cell r="E42">
            <v>43</v>
          </cell>
          <cell r="F42">
            <v>0</v>
          </cell>
          <cell r="G42">
            <v>254</v>
          </cell>
          <cell r="H42">
            <v>0</v>
          </cell>
          <cell r="I42">
            <v>0</v>
          </cell>
          <cell r="J42">
            <v>3</v>
          </cell>
          <cell r="K42">
            <v>1</v>
          </cell>
          <cell r="L42">
            <v>0</v>
          </cell>
          <cell r="M42">
            <v>0</v>
          </cell>
          <cell r="N42">
            <v>43</v>
          </cell>
        </row>
        <row r="43">
          <cell r="B43">
            <v>1</v>
          </cell>
          <cell r="C43">
            <v>0</v>
          </cell>
          <cell r="D43">
            <v>6</v>
          </cell>
          <cell r="E43">
            <v>0</v>
          </cell>
          <cell r="F43">
            <v>0</v>
          </cell>
          <cell r="G43">
            <v>39</v>
          </cell>
          <cell r="H43">
            <v>0</v>
          </cell>
          <cell r="I43">
            <v>0</v>
          </cell>
          <cell r="J43">
            <v>0</v>
          </cell>
          <cell r="K43">
            <v>0</v>
          </cell>
          <cell r="L43">
            <v>0</v>
          </cell>
          <cell r="M43">
            <v>0</v>
          </cell>
          <cell r="N43">
            <v>1</v>
          </cell>
        </row>
        <row r="44">
          <cell r="B44">
            <v>55</v>
          </cell>
          <cell r="C44">
            <v>3</v>
          </cell>
          <cell r="D44">
            <v>12</v>
          </cell>
          <cell r="E44">
            <v>21</v>
          </cell>
          <cell r="F44">
            <v>3</v>
          </cell>
          <cell r="G44">
            <v>89</v>
          </cell>
          <cell r="H44">
            <v>0</v>
          </cell>
          <cell r="I44">
            <v>1</v>
          </cell>
          <cell r="J44">
            <v>1</v>
          </cell>
          <cell r="K44">
            <v>1</v>
          </cell>
          <cell r="L44">
            <v>1</v>
          </cell>
          <cell r="M44">
            <v>1</v>
          </cell>
          <cell r="N44">
            <v>28</v>
          </cell>
        </row>
        <row r="45">
          <cell r="B45">
            <v>56</v>
          </cell>
          <cell r="C45">
            <v>0</v>
          </cell>
          <cell r="D45">
            <v>28</v>
          </cell>
          <cell r="E45">
            <v>0</v>
          </cell>
          <cell r="F45">
            <v>0</v>
          </cell>
          <cell r="G45">
            <v>216</v>
          </cell>
          <cell r="H45">
            <v>0</v>
          </cell>
          <cell r="I45">
            <v>0</v>
          </cell>
          <cell r="J45">
            <v>0</v>
          </cell>
          <cell r="K45">
            <v>0</v>
          </cell>
          <cell r="L45">
            <v>0</v>
          </cell>
          <cell r="M45">
            <v>0</v>
          </cell>
          <cell r="N45">
            <v>62</v>
          </cell>
        </row>
        <row r="46">
          <cell r="B46">
            <v>4</v>
          </cell>
          <cell r="C46">
            <v>0</v>
          </cell>
          <cell r="D46">
            <v>4</v>
          </cell>
          <cell r="E46">
            <v>0</v>
          </cell>
          <cell r="F46">
            <v>0</v>
          </cell>
          <cell r="G46">
            <v>36</v>
          </cell>
          <cell r="H46">
            <v>0</v>
          </cell>
          <cell r="I46">
            <v>0</v>
          </cell>
          <cell r="J46">
            <v>0</v>
          </cell>
          <cell r="K46">
            <v>0</v>
          </cell>
          <cell r="L46">
            <v>0</v>
          </cell>
          <cell r="M46">
            <v>0</v>
          </cell>
          <cell r="N46">
            <v>7</v>
          </cell>
        </row>
        <row r="47">
          <cell r="B47">
            <v>113</v>
          </cell>
          <cell r="C47">
            <v>21</v>
          </cell>
          <cell r="D47">
            <v>81</v>
          </cell>
          <cell r="E47">
            <v>151</v>
          </cell>
          <cell r="F47">
            <v>18</v>
          </cell>
          <cell r="G47">
            <v>171</v>
          </cell>
          <cell r="H47">
            <v>2</v>
          </cell>
          <cell r="I47">
            <v>10</v>
          </cell>
          <cell r="J47">
            <v>18</v>
          </cell>
          <cell r="K47">
            <v>15</v>
          </cell>
          <cell r="L47">
            <v>16</v>
          </cell>
          <cell r="M47">
            <v>5</v>
          </cell>
          <cell r="N47">
            <v>16</v>
          </cell>
        </row>
        <row r="48">
          <cell r="B48">
            <v>1</v>
          </cell>
          <cell r="C48">
            <v>0</v>
          </cell>
          <cell r="D48">
            <v>0</v>
          </cell>
          <cell r="E48">
            <v>0</v>
          </cell>
          <cell r="F48">
            <v>0</v>
          </cell>
          <cell r="G48">
            <v>4</v>
          </cell>
          <cell r="H48">
            <v>0</v>
          </cell>
          <cell r="I48">
            <v>0</v>
          </cell>
          <cell r="J48">
            <v>0</v>
          </cell>
          <cell r="K48">
            <v>0</v>
          </cell>
          <cell r="L48">
            <v>0</v>
          </cell>
          <cell r="M48">
            <v>0</v>
          </cell>
          <cell r="N48">
            <v>1</v>
          </cell>
        </row>
        <row r="49">
          <cell r="B49">
            <v>4</v>
          </cell>
          <cell r="C49">
            <v>0</v>
          </cell>
          <cell r="D49">
            <v>4</v>
          </cell>
          <cell r="E49">
            <v>0</v>
          </cell>
          <cell r="F49">
            <v>0</v>
          </cell>
          <cell r="G49">
            <v>39</v>
          </cell>
          <cell r="H49">
            <v>0</v>
          </cell>
          <cell r="I49">
            <v>0</v>
          </cell>
          <cell r="J49">
            <v>0</v>
          </cell>
          <cell r="K49">
            <v>0</v>
          </cell>
          <cell r="L49">
            <v>0</v>
          </cell>
          <cell r="M49">
            <v>0</v>
          </cell>
          <cell r="N49">
            <v>12</v>
          </cell>
        </row>
        <row r="50">
          <cell r="B50">
            <v>11</v>
          </cell>
          <cell r="C50">
            <v>0</v>
          </cell>
          <cell r="D50">
            <v>3</v>
          </cell>
          <cell r="E50">
            <v>0</v>
          </cell>
          <cell r="F50">
            <v>0</v>
          </cell>
          <cell r="G50">
            <v>45</v>
          </cell>
          <cell r="H50">
            <v>0</v>
          </cell>
          <cell r="I50">
            <v>0</v>
          </cell>
          <cell r="J50">
            <v>0</v>
          </cell>
          <cell r="K50">
            <v>0</v>
          </cell>
          <cell r="L50">
            <v>0</v>
          </cell>
          <cell r="M50">
            <v>0</v>
          </cell>
          <cell r="N50">
            <v>17</v>
          </cell>
        </row>
        <row r="51">
          <cell r="B51">
            <v>1</v>
          </cell>
          <cell r="C51">
            <v>0</v>
          </cell>
          <cell r="D51">
            <v>2</v>
          </cell>
          <cell r="E51">
            <v>0</v>
          </cell>
          <cell r="F51">
            <v>0</v>
          </cell>
          <cell r="G51">
            <v>24</v>
          </cell>
          <cell r="H51">
            <v>0</v>
          </cell>
          <cell r="I51">
            <v>0</v>
          </cell>
          <cell r="J51">
            <v>0</v>
          </cell>
          <cell r="K51">
            <v>0</v>
          </cell>
          <cell r="L51">
            <v>0</v>
          </cell>
          <cell r="M51">
            <v>0</v>
          </cell>
          <cell r="N51">
            <v>6</v>
          </cell>
        </row>
        <row r="52">
          <cell r="B52">
            <v>0</v>
          </cell>
          <cell r="C52">
            <v>0</v>
          </cell>
          <cell r="D52">
            <v>1</v>
          </cell>
          <cell r="E52">
            <v>0</v>
          </cell>
          <cell r="F52">
            <v>0</v>
          </cell>
          <cell r="G52">
            <v>22</v>
          </cell>
          <cell r="H52">
            <v>0</v>
          </cell>
          <cell r="I52">
            <v>0</v>
          </cell>
          <cell r="J52">
            <v>0</v>
          </cell>
          <cell r="K52">
            <v>0</v>
          </cell>
          <cell r="L52">
            <v>0</v>
          </cell>
          <cell r="M52">
            <v>0</v>
          </cell>
          <cell r="N52">
            <v>6</v>
          </cell>
        </row>
        <row r="53">
          <cell r="B53">
            <v>1</v>
          </cell>
          <cell r="C53">
            <v>0</v>
          </cell>
          <cell r="D53">
            <v>2</v>
          </cell>
          <cell r="E53">
            <v>0</v>
          </cell>
          <cell r="F53">
            <v>0</v>
          </cell>
          <cell r="G53">
            <v>14</v>
          </cell>
          <cell r="H53">
            <v>0</v>
          </cell>
          <cell r="I53">
            <v>0</v>
          </cell>
          <cell r="J53">
            <v>0</v>
          </cell>
          <cell r="K53">
            <v>0</v>
          </cell>
          <cell r="L53">
            <v>0</v>
          </cell>
          <cell r="M53">
            <v>0</v>
          </cell>
          <cell r="N53">
            <v>2</v>
          </cell>
        </row>
        <row r="54">
          <cell r="B54">
            <v>6</v>
          </cell>
          <cell r="C54">
            <v>0</v>
          </cell>
          <cell r="D54">
            <v>28</v>
          </cell>
          <cell r="E54">
            <v>45</v>
          </cell>
          <cell r="F54">
            <v>0</v>
          </cell>
          <cell r="G54">
            <v>18</v>
          </cell>
          <cell r="H54">
            <v>0</v>
          </cell>
          <cell r="I54">
            <v>0</v>
          </cell>
          <cell r="J54">
            <v>5</v>
          </cell>
          <cell r="K54">
            <v>4</v>
          </cell>
          <cell r="L54">
            <v>4</v>
          </cell>
          <cell r="M54">
            <v>0</v>
          </cell>
          <cell r="N54">
            <v>0</v>
          </cell>
        </row>
        <row r="60">
          <cell r="B60">
            <v>1890</v>
          </cell>
          <cell r="C60">
            <v>354</v>
          </cell>
          <cell r="D60">
            <v>77</v>
          </cell>
          <cell r="E60">
            <v>175</v>
          </cell>
          <cell r="F60">
            <v>169</v>
          </cell>
          <cell r="G60">
            <v>0</v>
          </cell>
          <cell r="H60">
            <v>34</v>
          </cell>
          <cell r="I60">
            <v>199</v>
          </cell>
          <cell r="J60">
            <v>28</v>
          </cell>
          <cell r="K60">
            <v>23</v>
          </cell>
          <cell r="L60">
            <v>3</v>
          </cell>
          <cell r="M60">
            <v>102</v>
          </cell>
          <cell r="N60">
            <v>0</v>
          </cell>
        </row>
        <row r="61">
          <cell r="B61">
            <v>0</v>
          </cell>
          <cell r="C61">
            <v>0</v>
          </cell>
          <cell r="D61">
            <v>0</v>
          </cell>
          <cell r="E61">
            <v>24</v>
          </cell>
          <cell r="F61">
            <v>0</v>
          </cell>
          <cell r="G61">
            <v>0</v>
          </cell>
          <cell r="H61">
            <v>0</v>
          </cell>
          <cell r="I61">
            <v>0</v>
          </cell>
          <cell r="J61">
            <v>0</v>
          </cell>
          <cell r="K61">
            <v>0</v>
          </cell>
          <cell r="L61">
            <v>0</v>
          </cell>
          <cell r="M61">
            <v>0</v>
          </cell>
          <cell r="N61">
            <v>0</v>
          </cell>
        </row>
        <row r="62">
          <cell r="B62">
            <v>270</v>
          </cell>
          <cell r="C62">
            <v>17</v>
          </cell>
          <cell r="D62">
            <v>1</v>
          </cell>
          <cell r="E62">
            <v>143</v>
          </cell>
          <cell r="F62">
            <v>68</v>
          </cell>
          <cell r="G62">
            <v>17</v>
          </cell>
          <cell r="H62">
            <v>6</v>
          </cell>
          <cell r="I62">
            <v>27</v>
          </cell>
          <cell r="J62">
            <v>33</v>
          </cell>
          <cell r="K62">
            <v>16</v>
          </cell>
          <cell r="L62">
            <v>18</v>
          </cell>
          <cell r="M62">
            <v>11</v>
          </cell>
          <cell r="N62">
            <v>11</v>
          </cell>
        </row>
        <row r="63">
          <cell r="B63">
            <v>880</v>
          </cell>
          <cell r="C63">
            <v>168</v>
          </cell>
          <cell r="D63">
            <v>92</v>
          </cell>
          <cell r="E63">
            <v>246</v>
          </cell>
          <cell r="F63">
            <v>118</v>
          </cell>
          <cell r="G63">
            <v>76</v>
          </cell>
          <cell r="H63">
            <v>17</v>
          </cell>
          <cell r="I63">
            <v>25</v>
          </cell>
          <cell r="J63">
            <v>51</v>
          </cell>
          <cell r="K63">
            <v>23</v>
          </cell>
          <cell r="L63">
            <v>38</v>
          </cell>
          <cell r="M63">
            <v>26</v>
          </cell>
          <cell r="N63">
            <v>92</v>
          </cell>
        </row>
        <row r="64">
          <cell r="B64">
            <v>27</v>
          </cell>
          <cell r="C64">
            <v>10</v>
          </cell>
          <cell r="D64">
            <v>2</v>
          </cell>
          <cell r="E64">
            <v>32</v>
          </cell>
          <cell r="F64">
            <v>0</v>
          </cell>
          <cell r="G64">
            <v>0</v>
          </cell>
          <cell r="H64">
            <v>0</v>
          </cell>
          <cell r="I64">
            <v>0</v>
          </cell>
          <cell r="J64">
            <v>0</v>
          </cell>
          <cell r="K64">
            <v>0</v>
          </cell>
          <cell r="L64">
            <v>0</v>
          </cell>
          <cell r="M64">
            <v>1</v>
          </cell>
          <cell r="N64">
            <v>0</v>
          </cell>
        </row>
        <row r="65">
          <cell r="B65">
            <v>463</v>
          </cell>
          <cell r="C65">
            <v>65</v>
          </cell>
          <cell r="D65">
            <v>11</v>
          </cell>
          <cell r="E65">
            <v>83</v>
          </cell>
          <cell r="F65">
            <v>72</v>
          </cell>
          <cell r="G65">
            <v>3</v>
          </cell>
          <cell r="H65">
            <v>8</v>
          </cell>
          <cell r="I65">
            <v>40</v>
          </cell>
          <cell r="J65">
            <v>29</v>
          </cell>
          <cell r="K65">
            <v>16</v>
          </cell>
          <cell r="L65">
            <v>7</v>
          </cell>
          <cell r="M65">
            <v>21</v>
          </cell>
          <cell r="N65">
            <v>0</v>
          </cell>
        </row>
        <row r="66">
          <cell r="B66">
            <v>0</v>
          </cell>
          <cell r="C66">
            <v>0</v>
          </cell>
          <cell r="D66">
            <v>0</v>
          </cell>
          <cell r="E66">
            <v>3</v>
          </cell>
          <cell r="F66">
            <v>0</v>
          </cell>
          <cell r="G66">
            <v>0</v>
          </cell>
          <cell r="H66">
            <v>0</v>
          </cell>
          <cell r="I66">
            <v>0</v>
          </cell>
          <cell r="J66">
            <v>0</v>
          </cell>
          <cell r="K66">
            <v>0</v>
          </cell>
          <cell r="L66">
            <v>0</v>
          </cell>
          <cell r="M66">
            <v>0</v>
          </cell>
          <cell r="N66">
            <v>0</v>
          </cell>
        </row>
        <row r="67">
          <cell r="B67">
            <v>0</v>
          </cell>
          <cell r="C67">
            <v>0</v>
          </cell>
          <cell r="D67">
            <v>0</v>
          </cell>
          <cell r="E67">
            <v>7</v>
          </cell>
          <cell r="F67">
            <v>0</v>
          </cell>
          <cell r="G67">
            <v>0</v>
          </cell>
          <cell r="H67">
            <v>0</v>
          </cell>
          <cell r="I67">
            <v>0</v>
          </cell>
          <cell r="J67">
            <v>0</v>
          </cell>
          <cell r="K67">
            <v>0</v>
          </cell>
          <cell r="L67">
            <v>0</v>
          </cell>
          <cell r="M67">
            <v>0</v>
          </cell>
          <cell r="N67">
            <v>0</v>
          </cell>
        </row>
        <row r="68">
          <cell r="B68">
            <v>0</v>
          </cell>
          <cell r="C68">
            <v>0</v>
          </cell>
          <cell r="D68">
            <v>0</v>
          </cell>
          <cell r="E68">
            <v>11</v>
          </cell>
          <cell r="F68">
            <v>0</v>
          </cell>
          <cell r="G68">
            <v>0</v>
          </cell>
          <cell r="H68">
            <v>0</v>
          </cell>
          <cell r="I68">
            <v>0</v>
          </cell>
          <cell r="J68">
            <v>0</v>
          </cell>
          <cell r="K68">
            <v>0</v>
          </cell>
          <cell r="L68">
            <v>0</v>
          </cell>
          <cell r="M68">
            <v>0</v>
          </cell>
          <cell r="N68">
            <v>0</v>
          </cell>
        </row>
        <row r="69">
          <cell r="B69">
            <v>0</v>
          </cell>
          <cell r="C69">
            <v>0</v>
          </cell>
          <cell r="D69">
            <v>0</v>
          </cell>
          <cell r="E69">
            <v>6</v>
          </cell>
          <cell r="F69">
            <v>0</v>
          </cell>
          <cell r="G69">
            <v>0</v>
          </cell>
          <cell r="H69">
            <v>0</v>
          </cell>
          <cell r="I69">
            <v>0</v>
          </cell>
          <cell r="J69">
            <v>0</v>
          </cell>
          <cell r="K69">
            <v>0</v>
          </cell>
          <cell r="L69">
            <v>0</v>
          </cell>
          <cell r="M69">
            <v>0</v>
          </cell>
          <cell r="N69">
            <v>0</v>
          </cell>
        </row>
        <row r="70">
          <cell r="B70">
            <v>0</v>
          </cell>
          <cell r="C70">
            <v>1</v>
          </cell>
          <cell r="D70">
            <v>0</v>
          </cell>
          <cell r="E70">
            <v>6</v>
          </cell>
          <cell r="F70">
            <v>0</v>
          </cell>
          <cell r="G70">
            <v>0</v>
          </cell>
          <cell r="H70">
            <v>0</v>
          </cell>
          <cell r="I70">
            <v>0</v>
          </cell>
          <cell r="J70">
            <v>0</v>
          </cell>
          <cell r="K70">
            <v>0</v>
          </cell>
          <cell r="L70">
            <v>0</v>
          </cell>
          <cell r="M70">
            <v>0</v>
          </cell>
          <cell r="N70">
            <v>0</v>
          </cell>
        </row>
        <row r="71">
          <cell r="B71">
            <v>0</v>
          </cell>
          <cell r="C71">
            <v>0</v>
          </cell>
          <cell r="D71">
            <v>0</v>
          </cell>
          <cell r="E71">
            <v>4</v>
          </cell>
          <cell r="F71">
            <v>0</v>
          </cell>
          <cell r="G71">
            <v>0</v>
          </cell>
          <cell r="H71">
            <v>0</v>
          </cell>
          <cell r="I71">
            <v>0</v>
          </cell>
          <cell r="J71">
            <v>0</v>
          </cell>
          <cell r="K71">
            <v>0</v>
          </cell>
          <cell r="L71">
            <v>0</v>
          </cell>
          <cell r="M71">
            <v>0</v>
          </cell>
          <cell r="N71">
            <v>0</v>
          </cell>
        </row>
        <row r="72">
          <cell r="B72">
            <v>574</v>
          </cell>
          <cell r="C72">
            <v>116</v>
          </cell>
          <cell r="D72">
            <v>24</v>
          </cell>
          <cell r="E72">
            <v>45</v>
          </cell>
          <cell r="F72">
            <v>72</v>
          </cell>
          <cell r="G72">
            <v>0</v>
          </cell>
          <cell r="H72">
            <v>11</v>
          </cell>
          <cell r="I72">
            <v>56</v>
          </cell>
          <cell r="J72">
            <v>15</v>
          </cell>
          <cell r="K72">
            <v>8</v>
          </cell>
          <cell r="L72">
            <v>1</v>
          </cell>
          <cell r="M72">
            <v>30</v>
          </cell>
          <cell r="N72">
            <v>0</v>
          </cell>
        </row>
        <row r="78">
          <cell r="B78">
            <v>4228</v>
          </cell>
          <cell r="C78">
            <v>499</v>
          </cell>
          <cell r="D78">
            <v>754</v>
          </cell>
          <cell r="E78">
            <v>441</v>
          </cell>
          <cell r="F78">
            <v>79</v>
          </cell>
          <cell r="G78">
            <v>645</v>
          </cell>
          <cell r="H78">
            <v>5</v>
          </cell>
          <cell r="I78">
            <v>76</v>
          </cell>
          <cell r="J78">
            <v>0</v>
          </cell>
          <cell r="K78">
            <v>0</v>
          </cell>
          <cell r="L78">
            <v>1</v>
          </cell>
          <cell r="M78">
            <v>80</v>
          </cell>
          <cell r="N78">
            <v>764</v>
          </cell>
        </row>
        <row r="79">
          <cell r="B79">
            <v>931</v>
          </cell>
          <cell r="C79">
            <v>0</v>
          </cell>
          <cell r="D79">
            <v>59</v>
          </cell>
          <cell r="E79">
            <v>134</v>
          </cell>
          <cell r="F79">
            <v>279</v>
          </cell>
          <cell r="G79">
            <v>80</v>
          </cell>
          <cell r="H79">
            <v>78</v>
          </cell>
          <cell r="I79">
            <v>57</v>
          </cell>
          <cell r="J79">
            <v>96</v>
          </cell>
          <cell r="K79">
            <v>65</v>
          </cell>
          <cell r="L79">
            <v>90</v>
          </cell>
          <cell r="M79">
            <v>30</v>
          </cell>
          <cell r="N79">
            <v>125</v>
          </cell>
        </row>
        <row r="80">
          <cell r="B80">
            <v>533</v>
          </cell>
          <cell r="C80">
            <v>46</v>
          </cell>
          <cell r="D80">
            <v>2</v>
          </cell>
          <cell r="E80">
            <v>23</v>
          </cell>
          <cell r="F80">
            <v>92</v>
          </cell>
          <cell r="G80">
            <v>10</v>
          </cell>
          <cell r="H80">
            <v>20</v>
          </cell>
          <cell r="I80">
            <v>47</v>
          </cell>
          <cell r="J80">
            <v>31</v>
          </cell>
          <cell r="K80">
            <v>32</v>
          </cell>
          <cell r="L80">
            <v>23</v>
          </cell>
          <cell r="M80">
            <v>23</v>
          </cell>
          <cell r="N80">
            <v>15</v>
          </cell>
        </row>
        <row r="81">
          <cell r="B81">
            <v>487</v>
          </cell>
          <cell r="C81">
            <v>169</v>
          </cell>
          <cell r="D81">
            <v>44</v>
          </cell>
          <cell r="E81">
            <v>0</v>
          </cell>
          <cell r="F81">
            <v>12</v>
          </cell>
          <cell r="G81">
            <v>0</v>
          </cell>
          <cell r="H81">
            <v>1</v>
          </cell>
          <cell r="I81">
            <v>5</v>
          </cell>
          <cell r="J81">
            <v>0</v>
          </cell>
          <cell r="K81">
            <v>0</v>
          </cell>
          <cell r="L81">
            <v>0</v>
          </cell>
          <cell r="M81">
            <v>18</v>
          </cell>
          <cell r="N81">
            <v>0</v>
          </cell>
        </row>
        <row r="82">
          <cell r="B82">
            <v>596</v>
          </cell>
          <cell r="C82">
            <v>125</v>
          </cell>
          <cell r="D82">
            <v>106</v>
          </cell>
          <cell r="E82">
            <v>17</v>
          </cell>
          <cell r="F82">
            <v>2</v>
          </cell>
          <cell r="G82">
            <v>17</v>
          </cell>
          <cell r="H82">
            <v>0</v>
          </cell>
          <cell r="I82">
            <v>0</v>
          </cell>
          <cell r="J82">
            <v>0</v>
          </cell>
          <cell r="K82">
            <v>0</v>
          </cell>
          <cell r="L82">
            <v>0</v>
          </cell>
          <cell r="M82">
            <v>7</v>
          </cell>
          <cell r="N82">
            <v>46</v>
          </cell>
        </row>
        <row r="83">
          <cell r="B83">
            <v>434</v>
          </cell>
          <cell r="C83">
            <v>65</v>
          </cell>
          <cell r="D83">
            <v>11</v>
          </cell>
          <cell r="E83">
            <v>0</v>
          </cell>
          <cell r="F83">
            <v>13</v>
          </cell>
          <cell r="G83">
            <v>0</v>
          </cell>
          <cell r="H83">
            <v>0</v>
          </cell>
          <cell r="I83">
            <v>13</v>
          </cell>
          <cell r="J83">
            <v>0</v>
          </cell>
          <cell r="K83">
            <v>0</v>
          </cell>
          <cell r="L83">
            <v>0</v>
          </cell>
          <cell r="M83">
            <v>14</v>
          </cell>
          <cell r="N83">
            <v>0</v>
          </cell>
        </row>
        <row r="84">
          <cell r="B84">
            <v>51</v>
          </cell>
          <cell r="C84">
            <v>16</v>
          </cell>
          <cell r="D84">
            <v>16</v>
          </cell>
          <cell r="E84">
            <v>2</v>
          </cell>
          <cell r="F84">
            <v>0</v>
          </cell>
          <cell r="G84">
            <v>2</v>
          </cell>
          <cell r="H84">
            <v>0</v>
          </cell>
          <cell r="I84">
            <v>0</v>
          </cell>
          <cell r="J84">
            <v>0</v>
          </cell>
          <cell r="K84">
            <v>0</v>
          </cell>
          <cell r="L84">
            <v>0</v>
          </cell>
          <cell r="M84">
            <v>0</v>
          </cell>
          <cell r="N84">
            <v>6</v>
          </cell>
        </row>
        <row r="85">
          <cell r="B85">
            <v>240</v>
          </cell>
          <cell r="C85">
            <v>25</v>
          </cell>
          <cell r="D85">
            <v>93</v>
          </cell>
          <cell r="E85">
            <v>6</v>
          </cell>
          <cell r="F85">
            <v>1</v>
          </cell>
          <cell r="G85">
            <v>15</v>
          </cell>
          <cell r="H85">
            <v>0</v>
          </cell>
          <cell r="I85">
            <v>0</v>
          </cell>
          <cell r="J85">
            <v>0</v>
          </cell>
          <cell r="K85">
            <v>0</v>
          </cell>
          <cell r="L85">
            <v>0</v>
          </cell>
          <cell r="M85">
            <v>0</v>
          </cell>
          <cell r="N85">
            <v>54</v>
          </cell>
        </row>
        <row r="86">
          <cell r="B86">
            <v>85</v>
          </cell>
          <cell r="C86">
            <v>68</v>
          </cell>
          <cell r="D86">
            <v>59</v>
          </cell>
          <cell r="E86">
            <v>1</v>
          </cell>
          <cell r="F86">
            <v>0</v>
          </cell>
          <cell r="G86">
            <v>2</v>
          </cell>
          <cell r="H86">
            <v>0</v>
          </cell>
          <cell r="I86">
            <v>0</v>
          </cell>
          <cell r="J86">
            <v>0</v>
          </cell>
          <cell r="K86">
            <v>0</v>
          </cell>
          <cell r="L86">
            <v>0</v>
          </cell>
          <cell r="M86">
            <v>1</v>
          </cell>
          <cell r="N86">
            <v>6</v>
          </cell>
        </row>
        <row r="87">
          <cell r="B87">
            <v>16</v>
          </cell>
          <cell r="C87">
            <v>46</v>
          </cell>
          <cell r="D87">
            <v>48</v>
          </cell>
          <cell r="E87">
            <v>3</v>
          </cell>
          <cell r="F87">
            <v>0</v>
          </cell>
          <cell r="G87">
            <v>3</v>
          </cell>
          <cell r="H87">
            <v>0</v>
          </cell>
          <cell r="I87">
            <v>0</v>
          </cell>
          <cell r="J87">
            <v>0</v>
          </cell>
          <cell r="K87">
            <v>0</v>
          </cell>
          <cell r="L87">
            <v>0</v>
          </cell>
          <cell r="M87">
            <v>0</v>
          </cell>
          <cell r="N87">
            <v>6</v>
          </cell>
        </row>
        <row r="88">
          <cell r="B88">
            <v>10</v>
          </cell>
          <cell r="C88">
            <v>37</v>
          </cell>
          <cell r="D88">
            <v>30</v>
          </cell>
          <cell r="E88">
            <v>1</v>
          </cell>
          <cell r="F88">
            <v>0</v>
          </cell>
          <cell r="G88">
            <v>2</v>
          </cell>
          <cell r="H88">
            <v>0</v>
          </cell>
          <cell r="I88">
            <v>0</v>
          </cell>
          <cell r="J88">
            <v>0</v>
          </cell>
          <cell r="K88">
            <v>0</v>
          </cell>
          <cell r="L88">
            <v>0</v>
          </cell>
          <cell r="M88">
            <v>0</v>
          </cell>
          <cell r="N88">
            <v>4</v>
          </cell>
        </row>
        <row r="89">
          <cell r="B89">
            <v>149</v>
          </cell>
          <cell r="C89">
            <v>6</v>
          </cell>
          <cell r="D89">
            <v>30</v>
          </cell>
          <cell r="E89">
            <v>19</v>
          </cell>
          <cell r="F89">
            <v>13</v>
          </cell>
          <cell r="G89">
            <v>22</v>
          </cell>
          <cell r="H89">
            <v>5</v>
          </cell>
          <cell r="I89">
            <v>0</v>
          </cell>
          <cell r="J89">
            <v>4</v>
          </cell>
          <cell r="K89">
            <v>2</v>
          </cell>
          <cell r="L89">
            <v>4</v>
          </cell>
          <cell r="M89">
            <v>0</v>
          </cell>
          <cell r="N89">
            <v>37</v>
          </cell>
        </row>
        <row r="90">
          <cell r="B90">
            <v>567</v>
          </cell>
          <cell r="C90">
            <v>116</v>
          </cell>
          <cell r="D90">
            <v>21</v>
          </cell>
          <cell r="E90">
            <v>0</v>
          </cell>
          <cell r="F90">
            <v>22</v>
          </cell>
          <cell r="G90">
            <v>0</v>
          </cell>
          <cell r="H90">
            <v>1</v>
          </cell>
          <cell r="I90">
            <v>22</v>
          </cell>
          <cell r="J90">
            <v>0</v>
          </cell>
          <cell r="K90">
            <v>0</v>
          </cell>
          <cell r="L90">
            <v>0</v>
          </cell>
          <cell r="M90">
            <v>24</v>
          </cell>
          <cell r="N90">
            <v>0</v>
          </cell>
        </row>
        <row r="96">
          <cell r="B96">
            <v>4</v>
          </cell>
          <cell r="C96">
            <v>19</v>
          </cell>
          <cell r="D96">
            <v>97</v>
          </cell>
          <cell r="E96">
            <v>3</v>
          </cell>
          <cell r="F96">
            <v>0</v>
          </cell>
          <cell r="G96">
            <v>192</v>
          </cell>
          <cell r="H96">
            <v>0</v>
          </cell>
          <cell r="I96">
            <v>0</v>
          </cell>
          <cell r="J96">
            <v>0</v>
          </cell>
          <cell r="K96">
            <v>0</v>
          </cell>
          <cell r="L96">
            <v>0</v>
          </cell>
          <cell r="M96">
            <v>0</v>
          </cell>
          <cell r="N96">
            <v>40</v>
          </cell>
        </row>
        <row r="97">
          <cell r="B97">
            <v>57</v>
          </cell>
          <cell r="C97">
            <v>0</v>
          </cell>
          <cell r="D97">
            <v>2</v>
          </cell>
          <cell r="E97">
            <v>0</v>
          </cell>
          <cell r="F97">
            <v>0</v>
          </cell>
          <cell r="G97">
            <v>116</v>
          </cell>
          <cell r="H97">
            <v>0</v>
          </cell>
          <cell r="I97">
            <v>0</v>
          </cell>
          <cell r="J97">
            <v>0</v>
          </cell>
          <cell r="K97">
            <v>0</v>
          </cell>
          <cell r="L97">
            <v>0</v>
          </cell>
          <cell r="M97">
            <v>0</v>
          </cell>
          <cell r="N97">
            <v>44</v>
          </cell>
        </row>
        <row r="98">
          <cell r="B98">
            <v>144</v>
          </cell>
          <cell r="C98">
            <v>1</v>
          </cell>
          <cell r="D98">
            <v>61</v>
          </cell>
          <cell r="E98">
            <v>51</v>
          </cell>
          <cell r="F98">
            <v>10</v>
          </cell>
          <cell r="G98">
            <v>170</v>
          </cell>
          <cell r="H98">
            <v>0</v>
          </cell>
          <cell r="I98">
            <v>0</v>
          </cell>
          <cell r="J98">
            <v>6</v>
          </cell>
          <cell r="K98">
            <v>0</v>
          </cell>
          <cell r="L98">
            <v>4</v>
          </cell>
          <cell r="M98">
            <v>0</v>
          </cell>
          <cell r="N98">
            <v>69</v>
          </cell>
        </row>
        <row r="99">
          <cell r="B99">
            <v>13</v>
          </cell>
          <cell r="C99">
            <v>0</v>
          </cell>
          <cell r="D99">
            <v>39</v>
          </cell>
          <cell r="E99">
            <v>0</v>
          </cell>
          <cell r="F99">
            <v>0</v>
          </cell>
          <cell r="G99">
            <v>34</v>
          </cell>
          <cell r="H99">
            <v>0</v>
          </cell>
          <cell r="I99">
            <v>0</v>
          </cell>
          <cell r="J99">
            <v>0</v>
          </cell>
          <cell r="K99">
            <v>0</v>
          </cell>
          <cell r="L99">
            <v>0</v>
          </cell>
          <cell r="M99">
            <v>0</v>
          </cell>
          <cell r="N99">
            <v>9</v>
          </cell>
        </row>
        <row r="100">
          <cell r="B100">
            <v>1</v>
          </cell>
          <cell r="C100">
            <v>0</v>
          </cell>
          <cell r="D100">
            <v>5</v>
          </cell>
          <cell r="E100">
            <v>0</v>
          </cell>
          <cell r="F100">
            <v>0</v>
          </cell>
          <cell r="G100">
            <v>28</v>
          </cell>
          <cell r="H100">
            <v>0</v>
          </cell>
          <cell r="I100">
            <v>0</v>
          </cell>
          <cell r="J100">
            <v>0</v>
          </cell>
          <cell r="K100">
            <v>0</v>
          </cell>
          <cell r="L100">
            <v>0</v>
          </cell>
          <cell r="M100">
            <v>0</v>
          </cell>
          <cell r="N100">
            <v>3</v>
          </cell>
        </row>
        <row r="101">
          <cell r="B101">
            <v>54</v>
          </cell>
          <cell r="C101">
            <v>63</v>
          </cell>
          <cell r="D101">
            <v>130</v>
          </cell>
          <cell r="E101">
            <v>17</v>
          </cell>
          <cell r="F101">
            <v>20</v>
          </cell>
          <cell r="G101">
            <v>0</v>
          </cell>
          <cell r="H101">
            <v>2</v>
          </cell>
          <cell r="I101">
            <v>10</v>
          </cell>
          <cell r="J101">
            <v>1</v>
          </cell>
          <cell r="K101">
            <v>3</v>
          </cell>
          <cell r="L101">
            <v>1</v>
          </cell>
          <cell r="M101">
            <v>8</v>
          </cell>
          <cell r="N101">
            <v>0</v>
          </cell>
        </row>
        <row r="102">
          <cell r="B102">
            <v>0</v>
          </cell>
          <cell r="C102">
            <v>0</v>
          </cell>
          <cell r="D102">
            <v>0</v>
          </cell>
          <cell r="E102">
            <v>0</v>
          </cell>
          <cell r="F102">
            <v>0</v>
          </cell>
          <cell r="G102">
            <v>2</v>
          </cell>
          <cell r="H102">
            <v>0</v>
          </cell>
          <cell r="I102">
            <v>0</v>
          </cell>
          <cell r="J102">
            <v>0</v>
          </cell>
          <cell r="K102">
            <v>0</v>
          </cell>
          <cell r="L102">
            <v>0</v>
          </cell>
          <cell r="M102">
            <v>0</v>
          </cell>
          <cell r="N102">
            <v>0</v>
          </cell>
        </row>
        <row r="103">
          <cell r="B103">
            <v>0</v>
          </cell>
          <cell r="C103">
            <v>0</v>
          </cell>
          <cell r="D103">
            <v>1</v>
          </cell>
          <cell r="E103">
            <v>0</v>
          </cell>
          <cell r="F103">
            <v>0</v>
          </cell>
          <cell r="G103">
            <v>21</v>
          </cell>
          <cell r="H103">
            <v>0</v>
          </cell>
          <cell r="I103">
            <v>0</v>
          </cell>
          <cell r="J103">
            <v>0</v>
          </cell>
          <cell r="K103">
            <v>0</v>
          </cell>
          <cell r="L103">
            <v>0</v>
          </cell>
          <cell r="M103">
            <v>0</v>
          </cell>
          <cell r="N103">
            <v>2</v>
          </cell>
        </row>
        <row r="104">
          <cell r="B104">
            <v>0</v>
          </cell>
          <cell r="C104">
            <v>0</v>
          </cell>
          <cell r="D104">
            <v>6</v>
          </cell>
          <cell r="E104">
            <v>0</v>
          </cell>
          <cell r="F104">
            <v>0</v>
          </cell>
          <cell r="G104">
            <v>4</v>
          </cell>
          <cell r="H104">
            <v>0</v>
          </cell>
          <cell r="I104">
            <v>0</v>
          </cell>
          <cell r="J104">
            <v>0</v>
          </cell>
          <cell r="K104">
            <v>0</v>
          </cell>
          <cell r="L104">
            <v>0</v>
          </cell>
          <cell r="M104">
            <v>0</v>
          </cell>
          <cell r="N104">
            <v>1</v>
          </cell>
        </row>
        <row r="105">
          <cell r="B105">
            <v>0</v>
          </cell>
          <cell r="C105">
            <v>0</v>
          </cell>
          <cell r="D105">
            <v>0</v>
          </cell>
          <cell r="E105">
            <v>0</v>
          </cell>
          <cell r="F105">
            <v>0</v>
          </cell>
          <cell r="G105">
            <v>4</v>
          </cell>
          <cell r="H105">
            <v>0</v>
          </cell>
          <cell r="I105">
            <v>0</v>
          </cell>
          <cell r="J105">
            <v>0</v>
          </cell>
          <cell r="K105">
            <v>0</v>
          </cell>
          <cell r="L105">
            <v>0</v>
          </cell>
          <cell r="M105">
            <v>0</v>
          </cell>
          <cell r="N105">
            <v>0</v>
          </cell>
        </row>
        <row r="106">
          <cell r="B106">
            <v>0</v>
          </cell>
          <cell r="C106">
            <v>0</v>
          </cell>
          <cell r="D106">
            <v>2</v>
          </cell>
          <cell r="E106">
            <v>0</v>
          </cell>
          <cell r="F106">
            <v>0</v>
          </cell>
          <cell r="G106">
            <v>2</v>
          </cell>
          <cell r="H106">
            <v>0</v>
          </cell>
          <cell r="I106">
            <v>0</v>
          </cell>
          <cell r="J106">
            <v>0</v>
          </cell>
          <cell r="K106">
            <v>0</v>
          </cell>
          <cell r="L106">
            <v>0</v>
          </cell>
          <cell r="M106">
            <v>0</v>
          </cell>
          <cell r="N106">
            <v>0</v>
          </cell>
        </row>
        <row r="107">
          <cell r="B107">
            <v>3</v>
          </cell>
          <cell r="C107">
            <v>0</v>
          </cell>
          <cell r="D107">
            <v>0</v>
          </cell>
          <cell r="E107">
            <v>0</v>
          </cell>
          <cell r="F107">
            <v>0</v>
          </cell>
          <cell r="G107">
            <v>18</v>
          </cell>
          <cell r="H107">
            <v>0</v>
          </cell>
          <cell r="I107">
            <v>0</v>
          </cell>
          <cell r="J107">
            <v>0</v>
          </cell>
          <cell r="K107">
            <v>0</v>
          </cell>
          <cell r="L107">
            <v>0</v>
          </cell>
          <cell r="M107">
            <v>0</v>
          </cell>
          <cell r="N107">
            <v>7</v>
          </cell>
        </row>
        <row r="108">
          <cell r="B108">
            <v>1</v>
          </cell>
          <cell r="C108">
            <v>11</v>
          </cell>
          <cell r="D108">
            <v>40</v>
          </cell>
          <cell r="E108">
            <v>2</v>
          </cell>
          <cell r="F108">
            <v>0</v>
          </cell>
          <cell r="G108">
            <v>0</v>
          </cell>
          <cell r="H108">
            <v>0</v>
          </cell>
          <cell r="I108">
            <v>0</v>
          </cell>
          <cell r="J108">
            <v>0</v>
          </cell>
          <cell r="K108">
            <v>0</v>
          </cell>
          <cell r="L108">
            <v>0</v>
          </cell>
          <cell r="M108">
            <v>1</v>
          </cell>
          <cell r="N108">
            <v>0</v>
          </cell>
        </row>
        <row r="114">
          <cell r="B114">
            <v>27</v>
          </cell>
          <cell r="C114">
            <v>313</v>
          </cell>
          <cell r="D114">
            <v>292</v>
          </cell>
          <cell r="E114">
            <v>1</v>
          </cell>
          <cell r="F114">
            <v>0</v>
          </cell>
          <cell r="G114">
            <v>103</v>
          </cell>
          <cell r="H114">
            <v>0</v>
          </cell>
          <cell r="I114">
            <v>0</v>
          </cell>
          <cell r="J114">
            <v>0</v>
          </cell>
          <cell r="K114">
            <v>0</v>
          </cell>
          <cell r="L114">
            <v>0</v>
          </cell>
          <cell r="M114">
            <v>2</v>
          </cell>
          <cell r="N114">
            <v>44</v>
          </cell>
        </row>
        <row r="115">
          <cell r="B115">
            <v>456</v>
          </cell>
          <cell r="C115">
            <v>244</v>
          </cell>
          <cell r="D115">
            <v>357</v>
          </cell>
          <cell r="E115">
            <v>77</v>
          </cell>
          <cell r="F115">
            <v>74</v>
          </cell>
          <cell r="G115">
            <v>193</v>
          </cell>
          <cell r="H115">
            <v>15</v>
          </cell>
          <cell r="I115">
            <v>14</v>
          </cell>
          <cell r="J115">
            <v>30</v>
          </cell>
          <cell r="K115">
            <v>20</v>
          </cell>
          <cell r="L115">
            <v>23</v>
          </cell>
          <cell r="M115">
            <v>15</v>
          </cell>
          <cell r="N115">
            <v>128</v>
          </cell>
        </row>
        <row r="116">
          <cell r="B116">
            <v>140</v>
          </cell>
          <cell r="C116">
            <v>243</v>
          </cell>
          <cell r="D116">
            <v>0</v>
          </cell>
          <cell r="E116">
            <v>1</v>
          </cell>
          <cell r="F116">
            <v>13</v>
          </cell>
          <cell r="G116">
            <v>0</v>
          </cell>
          <cell r="H116">
            <v>3</v>
          </cell>
          <cell r="I116">
            <v>7</v>
          </cell>
          <cell r="J116">
            <v>5</v>
          </cell>
          <cell r="K116">
            <v>5</v>
          </cell>
          <cell r="L116">
            <v>4</v>
          </cell>
          <cell r="M116">
            <v>15</v>
          </cell>
          <cell r="N116">
            <v>1</v>
          </cell>
        </row>
        <row r="117">
          <cell r="B117">
            <v>0</v>
          </cell>
          <cell r="C117">
            <v>58</v>
          </cell>
          <cell r="D117">
            <v>4</v>
          </cell>
          <cell r="E117">
            <v>0</v>
          </cell>
          <cell r="F117">
            <v>0</v>
          </cell>
          <cell r="G117">
            <v>0</v>
          </cell>
          <cell r="H117">
            <v>0</v>
          </cell>
          <cell r="I117">
            <v>0</v>
          </cell>
          <cell r="J117">
            <v>0</v>
          </cell>
          <cell r="K117">
            <v>0</v>
          </cell>
          <cell r="L117">
            <v>0</v>
          </cell>
          <cell r="M117">
            <v>0</v>
          </cell>
          <cell r="N117">
            <v>0</v>
          </cell>
        </row>
        <row r="118">
          <cell r="B118">
            <v>0</v>
          </cell>
          <cell r="C118">
            <v>68</v>
          </cell>
          <cell r="D118">
            <v>19</v>
          </cell>
          <cell r="E118">
            <v>0</v>
          </cell>
          <cell r="F118">
            <v>0</v>
          </cell>
          <cell r="G118">
            <v>0</v>
          </cell>
          <cell r="H118">
            <v>0</v>
          </cell>
          <cell r="I118">
            <v>0</v>
          </cell>
          <cell r="J118">
            <v>0</v>
          </cell>
          <cell r="K118">
            <v>0</v>
          </cell>
          <cell r="L118">
            <v>0</v>
          </cell>
          <cell r="M118">
            <v>0</v>
          </cell>
          <cell r="N118">
            <v>0</v>
          </cell>
        </row>
        <row r="119">
          <cell r="B119">
            <v>27</v>
          </cell>
          <cell r="C119">
            <v>113</v>
          </cell>
          <cell r="D119">
            <v>1</v>
          </cell>
          <cell r="E119">
            <v>0</v>
          </cell>
          <cell r="F119">
            <v>0</v>
          </cell>
          <cell r="G119">
            <v>0</v>
          </cell>
          <cell r="H119">
            <v>0</v>
          </cell>
          <cell r="I119">
            <v>0</v>
          </cell>
          <cell r="J119">
            <v>0</v>
          </cell>
          <cell r="K119">
            <v>0</v>
          </cell>
          <cell r="L119">
            <v>0</v>
          </cell>
          <cell r="M119">
            <v>7</v>
          </cell>
          <cell r="N119">
            <v>0</v>
          </cell>
        </row>
        <row r="120">
          <cell r="B120">
            <v>0</v>
          </cell>
          <cell r="C120">
            <v>9</v>
          </cell>
          <cell r="D120">
            <v>3</v>
          </cell>
          <cell r="E120">
            <v>0</v>
          </cell>
          <cell r="F120">
            <v>0</v>
          </cell>
          <cell r="G120">
            <v>0</v>
          </cell>
          <cell r="H120">
            <v>0</v>
          </cell>
          <cell r="I120">
            <v>0</v>
          </cell>
          <cell r="J120">
            <v>0</v>
          </cell>
          <cell r="K120">
            <v>0</v>
          </cell>
          <cell r="L120">
            <v>0</v>
          </cell>
          <cell r="M120">
            <v>0</v>
          </cell>
          <cell r="N120">
            <v>0</v>
          </cell>
        </row>
        <row r="121">
          <cell r="B121">
            <v>0</v>
          </cell>
          <cell r="C121">
            <v>16</v>
          </cell>
          <cell r="D121">
            <v>19</v>
          </cell>
          <cell r="E121">
            <v>0</v>
          </cell>
          <cell r="F121">
            <v>0</v>
          </cell>
          <cell r="G121">
            <v>0</v>
          </cell>
          <cell r="H121">
            <v>0</v>
          </cell>
          <cell r="I121">
            <v>0</v>
          </cell>
          <cell r="J121">
            <v>0</v>
          </cell>
          <cell r="K121">
            <v>0</v>
          </cell>
          <cell r="L121">
            <v>0</v>
          </cell>
          <cell r="M121">
            <v>0</v>
          </cell>
          <cell r="N121">
            <v>0</v>
          </cell>
        </row>
        <row r="122">
          <cell r="B122">
            <v>0</v>
          </cell>
          <cell r="C122">
            <v>31</v>
          </cell>
          <cell r="D122">
            <v>13</v>
          </cell>
          <cell r="E122">
            <v>0</v>
          </cell>
          <cell r="F122">
            <v>0</v>
          </cell>
          <cell r="G122">
            <v>0</v>
          </cell>
          <cell r="H122">
            <v>0</v>
          </cell>
          <cell r="I122">
            <v>0</v>
          </cell>
          <cell r="J122">
            <v>0</v>
          </cell>
          <cell r="K122">
            <v>0</v>
          </cell>
          <cell r="L122">
            <v>0</v>
          </cell>
          <cell r="M122">
            <v>0</v>
          </cell>
          <cell r="N122">
            <v>0</v>
          </cell>
        </row>
        <row r="123">
          <cell r="B123">
            <v>0</v>
          </cell>
          <cell r="C123">
            <v>21</v>
          </cell>
          <cell r="D123">
            <v>10</v>
          </cell>
          <cell r="E123">
            <v>0</v>
          </cell>
          <cell r="F123">
            <v>0</v>
          </cell>
          <cell r="G123">
            <v>0</v>
          </cell>
          <cell r="H123">
            <v>0</v>
          </cell>
          <cell r="I123">
            <v>0</v>
          </cell>
          <cell r="J123">
            <v>0</v>
          </cell>
          <cell r="K123">
            <v>0</v>
          </cell>
          <cell r="L123">
            <v>0</v>
          </cell>
          <cell r="M123">
            <v>0</v>
          </cell>
          <cell r="N123">
            <v>0</v>
          </cell>
        </row>
        <row r="124">
          <cell r="B124">
            <v>0</v>
          </cell>
          <cell r="C124">
            <v>17</v>
          </cell>
          <cell r="D124">
            <v>6</v>
          </cell>
          <cell r="E124">
            <v>0</v>
          </cell>
          <cell r="F124">
            <v>0</v>
          </cell>
          <cell r="G124">
            <v>0</v>
          </cell>
          <cell r="H124">
            <v>0</v>
          </cell>
          <cell r="I124">
            <v>0</v>
          </cell>
          <cell r="J124">
            <v>0</v>
          </cell>
          <cell r="K124">
            <v>0</v>
          </cell>
          <cell r="L124">
            <v>0</v>
          </cell>
          <cell r="M124">
            <v>0</v>
          </cell>
          <cell r="N124">
            <v>0</v>
          </cell>
        </row>
        <row r="125">
          <cell r="B125">
            <v>4</v>
          </cell>
          <cell r="C125">
            <v>13</v>
          </cell>
          <cell r="D125">
            <v>27</v>
          </cell>
          <cell r="E125">
            <v>0</v>
          </cell>
          <cell r="F125">
            <v>0</v>
          </cell>
          <cell r="G125">
            <v>11</v>
          </cell>
          <cell r="H125">
            <v>0</v>
          </cell>
          <cell r="I125">
            <v>0</v>
          </cell>
          <cell r="J125">
            <v>0</v>
          </cell>
          <cell r="K125">
            <v>0</v>
          </cell>
          <cell r="L125">
            <v>0</v>
          </cell>
          <cell r="M125">
            <v>0</v>
          </cell>
          <cell r="N125">
            <v>6</v>
          </cell>
        </row>
        <row r="126">
          <cell r="B126">
            <v>5</v>
          </cell>
          <cell r="C126">
            <v>68</v>
          </cell>
          <cell r="D126">
            <v>3</v>
          </cell>
          <cell r="E126">
            <v>0</v>
          </cell>
          <cell r="F126">
            <v>0</v>
          </cell>
          <cell r="G126">
            <v>0</v>
          </cell>
          <cell r="H126">
            <v>0</v>
          </cell>
          <cell r="I126">
            <v>0</v>
          </cell>
          <cell r="J126">
            <v>0</v>
          </cell>
          <cell r="K126">
            <v>0</v>
          </cell>
          <cell r="L126">
            <v>0</v>
          </cell>
          <cell r="M126">
            <v>2</v>
          </cell>
          <cell r="N126">
            <v>0</v>
          </cell>
        </row>
        <row r="132">
          <cell r="B132">
            <v>16</v>
          </cell>
          <cell r="C132">
            <v>0</v>
          </cell>
          <cell r="D132">
            <v>0</v>
          </cell>
          <cell r="E132">
            <v>0</v>
          </cell>
          <cell r="F132">
            <v>0</v>
          </cell>
          <cell r="G132">
            <v>0</v>
          </cell>
          <cell r="H132">
            <v>0</v>
          </cell>
          <cell r="I132">
            <v>0</v>
          </cell>
          <cell r="J132">
            <v>0</v>
          </cell>
          <cell r="K132">
            <v>0</v>
          </cell>
          <cell r="L132">
            <v>0</v>
          </cell>
          <cell r="M132">
            <v>13</v>
          </cell>
          <cell r="N132">
            <v>0</v>
          </cell>
        </row>
        <row r="133">
          <cell r="B133">
            <v>825</v>
          </cell>
          <cell r="C133">
            <v>0</v>
          </cell>
          <cell r="D133">
            <v>0</v>
          </cell>
          <cell r="E133">
            <v>0</v>
          </cell>
          <cell r="F133">
            <v>0</v>
          </cell>
          <cell r="G133">
            <v>0</v>
          </cell>
          <cell r="H133">
            <v>0</v>
          </cell>
          <cell r="I133">
            <v>0</v>
          </cell>
          <cell r="J133">
            <v>0</v>
          </cell>
          <cell r="K133">
            <v>0</v>
          </cell>
          <cell r="L133">
            <v>0</v>
          </cell>
          <cell r="M133">
            <v>55</v>
          </cell>
          <cell r="N133">
            <v>0</v>
          </cell>
        </row>
        <row r="134">
          <cell r="B134">
            <v>88</v>
          </cell>
          <cell r="C134">
            <v>0</v>
          </cell>
          <cell r="D134">
            <v>0</v>
          </cell>
          <cell r="E134">
            <v>0</v>
          </cell>
          <cell r="F134">
            <v>0</v>
          </cell>
          <cell r="G134">
            <v>0</v>
          </cell>
          <cell r="H134">
            <v>0</v>
          </cell>
          <cell r="I134">
            <v>0</v>
          </cell>
          <cell r="J134">
            <v>0</v>
          </cell>
          <cell r="K134">
            <v>0</v>
          </cell>
          <cell r="L134">
            <v>0</v>
          </cell>
          <cell r="M134">
            <v>8</v>
          </cell>
          <cell r="N134">
            <v>0</v>
          </cell>
        </row>
        <row r="135">
          <cell r="B135">
            <v>1</v>
          </cell>
          <cell r="C135">
            <v>0</v>
          </cell>
          <cell r="D135">
            <v>0</v>
          </cell>
          <cell r="E135">
            <v>0</v>
          </cell>
          <cell r="F135">
            <v>0</v>
          </cell>
          <cell r="G135">
            <v>0</v>
          </cell>
          <cell r="H135">
            <v>0</v>
          </cell>
          <cell r="I135">
            <v>0</v>
          </cell>
          <cell r="J135">
            <v>0</v>
          </cell>
          <cell r="K135">
            <v>0</v>
          </cell>
          <cell r="L135">
            <v>0</v>
          </cell>
          <cell r="M135">
            <v>1</v>
          </cell>
          <cell r="N135">
            <v>0</v>
          </cell>
        </row>
        <row r="136">
          <cell r="B136">
            <v>8</v>
          </cell>
          <cell r="C136">
            <v>0</v>
          </cell>
          <cell r="D136">
            <v>0</v>
          </cell>
          <cell r="E136">
            <v>0</v>
          </cell>
          <cell r="F136">
            <v>0</v>
          </cell>
          <cell r="G136">
            <v>0</v>
          </cell>
          <cell r="H136">
            <v>0</v>
          </cell>
          <cell r="I136">
            <v>0</v>
          </cell>
          <cell r="J136">
            <v>0</v>
          </cell>
          <cell r="K136">
            <v>0</v>
          </cell>
          <cell r="L136">
            <v>0</v>
          </cell>
          <cell r="M136">
            <v>7</v>
          </cell>
          <cell r="N136">
            <v>0</v>
          </cell>
        </row>
        <row r="137">
          <cell r="B137">
            <v>24</v>
          </cell>
          <cell r="C137">
            <v>0</v>
          </cell>
          <cell r="D137">
            <v>0</v>
          </cell>
          <cell r="E137">
            <v>0</v>
          </cell>
          <cell r="F137">
            <v>0</v>
          </cell>
          <cell r="G137">
            <v>0</v>
          </cell>
          <cell r="H137">
            <v>0</v>
          </cell>
          <cell r="I137">
            <v>0</v>
          </cell>
          <cell r="J137">
            <v>0</v>
          </cell>
          <cell r="K137">
            <v>0</v>
          </cell>
          <cell r="L137">
            <v>0</v>
          </cell>
          <cell r="M137">
            <v>4</v>
          </cell>
          <cell r="N137">
            <v>0</v>
          </cell>
        </row>
        <row r="138">
          <cell r="B138">
            <v>1</v>
          </cell>
          <cell r="C138">
            <v>0</v>
          </cell>
          <cell r="D138">
            <v>0</v>
          </cell>
          <cell r="E138">
            <v>0</v>
          </cell>
          <cell r="F138">
            <v>0</v>
          </cell>
          <cell r="G138">
            <v>0</v>
          </cell>
          <cell r="H138">
            <v>0</v>
          </cell>
          <cell r="I138">
            <v>0</v>
          </cell>
          <cell r="J138">
            <v>0</v>
          </cell>
          <cell r="K138">
            <v>0</v>
          </cell>
          <cell r="L138">
            <v>0</v>
          </cell>
          <cell r="M138">
            <v>1</v>
          </cell>
          <cell r="N138">
            <v>0</v>
          </cell>
        </row>
        <row r="139">
          <cell r="B139">
            <v>3</v>
          </cell>
          <cell r="C139">
            <v>0</v>
          </cell>
          <cell r="D139">
            <v>0</v>
          </cell>
          <cell r="E139">
            <v>0</v>
          </cell>
          <cell r="F139">
            <v>0</v>
          </cell>
          <cell r="G139">
            <v>0</v>
          </cell>
          <cell r="H139">
            <v>0</v>
          </cell>
          <cell r="I139">
            <v>0</v>
          </cell>
          <cell r="J139">
            <v>0</v>
          </cell>
          <cell r="K139">
            <v>0</v>
          </cell>
          <cell r="L139">
            <v>0</v>
          </cell>
          <cell r="M139">
            <v>1</v>
          </cell>
          <cell r="N139">
            <v>0</v>
          </cell>
        </row>
        <row r="140">
          <cell r="B140">
            <v>1</v>
          </cell>
          <cell r="C140">
            <v>0</v>
          </cell>
          <cell r="D140">
            <v>0</v>
          </cell>
          <cell r="E140">
            <v>0</v>
          </cell>
          <cell r="F140">
            <v>0</v>
          </cell>
          <cell r="G140">
            <v>0</v>
          </cell>
          <cell r="H140">
            <v>0</v>
          </cell>
          <cell r="I140">
            <v>0</v>
          </cell>
          <cell r="J140">
            <v>0</v>
          </cell>
          <cell r="K140">
            <v>0</v>
          </cell>
          <cell r="L140">
            <v>0</v>
          </cell>
          <cell r="M140">
            <v>1</v>
          </cell>
          <cell r="N140">
            <v>0</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row>
        <row r="142">
          <cell r="B142">
            <v>0</v>
          </cell>
          <cell r="C142">
            <v>0</v>
          </cell>
          <cell r="D142">
            <v>0</v>
          </cell>
          <cell r="E142">
            <v>0</v>
          </cell>
          <cell r="F142">
            <v>0</v>
          </cell>
          <cell r="G142">
            <v>0</v>
          </cell>
          <cell r="H142">
            <v>0</v>
          </cell>
          <cell r="I142">
            <v>0</v>
          </cell>
          <cell r="J142">
            <v>0</v>
          </cell>
          <cell r="K142">
            <v>0</v>
          </cell>
          <cell r="L142">
            <v>0</v>
          </cell>
          <cell r="M142">
            <v>0</v>
          </cell>
          <cell r="N142">
            <v>0</v>
          </cell>
        </row>
        <row r="143">
          <cell r="B143">
            <v>82</v>
          </cell>
          <cell r="C143">
            <v>0</v>
          </cell>
          <cell r="D143">
            <v>0</v>
          </cell>
          <cell r="E143">
            <v>0</v>
          </cell>
          <cell r="F143">
            <v>0</v>
          </cell>
          <cell r="G143">
            <v>0</v>
          </cell>
          <cell r="H143">
            <v>0</v>
          </cell>
          <cell r="I143">
            <v>0</v>
          </cell>
          <cell r="J143">
            <v>0</v>
          </cell>
          <cell r="K143">
            <v>0</v>
          </cell>
          <cell r="L143">
            <v>0</v>
          </cell>
          <cell r="M143">
            <v>18</v>
          </cell>
          <cell r="N143">
            <v>0</v>
          </cell>
        </row>
        <row r="144">
          <cell r="B144">
            <v>3</v>
          </cell>
          <cell r="C144">
            <v>0</v>
          </cell>
          <cell r="D144">
            <v>0</v>
          </cell>
          <cell r="E144">
            <v>0</v>
          </cell>
          <cell r="F144">
            <v>0</v>
          </cell>
          <cell r="G144">
            <v>0</v>
          </cell>
          <cell r="H144">
            <v>0</v>
          </cell>
          <cell r="I144">
            <v>0</v>
          </cell>
          <cell r="J144">
            <v>0</v>
          </cell>
          <cell r="K144">
            <v>0</v>
          </cell>
          <cell r="L144">
            <v>0</v>
          </cell>
          <cell r="M144">
            <v>2</v>
          </cell>
          <cell r="N144">
            <v>0</v>
          </cell>
        </row>
        <row r="150">
          <cell r="B150">
            <v>170</v>
          </cell>
          <cell r="C150">
            <v>200</v>
          </cell>
          <cell r="D150">
            <v>41</v>
          </cell>
          <cell r="E150">
            <v>27</v>
          </cell>
          <cell r="F150">
            <v>436</v>
          </cell>
          <cell r="G150">
            <v>46</v>
          </cell>
          <cell r="H150">
            <v>84</v>
          </cell>
          <cell r="I150">
            <v>0</v>
          </cell>
          <cell r="J150">
            <v>8</v>
          </cell>
          <cell r="K150">
            <v>0</v>
          </cell>
          <cell r="L150">
            <v>0</v>
          </cell>
          <cell r="M150">
            <v>7</v>
          </cell>
          <cell r="N150">
            <v>52</v>
          </cell>
        </row>
        <row r="151">
          <cell r="B151">
            <v>136</v>
          </cell>
          <cell r="C151">
            <v>0</v>
          </cell>
          <cell r="D151">
            <v>2</v>
          </cell>
          <cell r="E151">
            <v>14</v>
          </cell>
          <cell r="F151">
            <v>20</v>
          </cell>
          <cell r="G151">
            <v>11</v>
          </cell>
          <cell r="H151">
            <v>0</v>
          </cell>
          <cell r="I151">
            <v>0</v>
          </cell>
          <cell r="J151">
            <v>2</v>
          </cell>
          <cell r="K151">
            <v>1</v>
          </cell>
          <cell r="L151">
            <v>1</v>
          </cell>
          <cell r="M151">
            <v>3</v>
          </cell>
          <cell r="N151">
            <v>28</v>
          </cell>
        </row>
        <row r="152">
          <cell r="B152">
            <v>2</v>
          </cell>
          <cell r="C152">
            <v>0</v>
          </cell>
          <cell r="D152">
            <v>0</v>
          </cell>
          <cell r="E152">
            <v>0</v>
          </cell>
          <cell r="F152">
            <v>6</v>
          </cell>
          <cell r="G152">
            <v>0</v>
          </cell>
          <cell r="H152">
            <v>0</v>
          </cell>
          <cell r="I152">
            <v>0</v>
          </cell>
          <cell r="J152">
            <v>0</v>
          </cell>
          <cell r="K152">
            <v>0</v>
          </cell>
          <cell r="L152">
            <v>0</v>
          </cell>
          <cell r="M152">
            <v>2</v>
          </cell>
          <cell r="N152">
            <v>0</v>
          </cell>
        </row>
        <row r="153">
          <cell r="B153">
            <v>3</v>
          </cell>
          <cell r="C153">
            <v>0</v>
          </cell>
          <cell r="D153">
            <v>0</v>
          </cell>
          <cell r="E153">
            <v>0</v>
          </cell>
          <cell r="F153">
            <v>3</v>
          </cell>
          <cell r="G153">
            <v>0</v>
          </cell>
          <cell r="H153">
            <v>0</v>
          </cell>
          <cell r="I153">
            <v>0</v>
          </cell>
          <cell r="J153">
            <v>0</v>
          </cell>
          <cell r="K153">
            <v>0</v>
          </cell>
          <cell r="L153">
            <v>0</v>
          </cell>
          <cell r="M153">
            <v>2</v>
          </cell>
          <cell r="N153">
            <v>0</v>
          </cell>
        </row>
        <row r="154">
          <cell r="B154">
            <v>112</v>
          </cell>
          <cell r="C154">
            <v>3</v>
          </cell>
          <cell r="D154">
            <v>3</v>
          </cell>
          <cell r="E154">
            <v>4</v>
          </cell>
          <cell r="F154">
            <v>1</v>
          </cell>
          <cell r="G154">
            <v>4</v>
          </cell>
          <cell r="H154">
            <v>0</v>
          </cell>
          <cell r="I154">
            <v>0</v>
          </cell>
          <cell r="J154">
            <v>0</v>
          </cell>
          <cell r="K154">
            <v>0</v>
          </cell>
          <cell r="L154">
            <v>0</v>
          </cell>
          <cell r="M154">
            <v>11</v>
          </cell>
          <cell r="N154">
            <v>5</v>
          </cell>
        </row>
        <row r="155">
          <cell r="B155">
            <v>3</v>
          </cell>
          <cell r="C155">
            <v>0</v>
          </cell>
          <cell r="D155">
            <v>0</v>
          </cell>
          <cell r="E155">
            <v>0</v>
          </cell>
          <cell r="F155">
            <v>4</v>
          </cell>
          <cell r="G155">
            <v>0</v>
          </cell>
          <cell r="H155">
            <v>0</v>
          </cell>
          <cell r="I155">
            <v>0</v>
          </cell>
          <cell r="J155">
            <v>0</v>
          </cell>
          <cell r="K155">
            <v>0</v>
          </cell>
          <cell r="L155">
            <v>0</v>
          </cell>
          <cell r="M155">
            <v>2</v>
          </cell>
          <cell r="N155">
            <v>0</v>
          </cell>
        </row>
        <row r="156">
          <cell r="B156">
            <v>0</v>
          </cell>
          <cell r="C156">
            <v>0</v>
          </cell>
          <cell r="D156">
            <v>0</v>
          </cell>
          <cell r="E156">
            <v>0</v>
          </cell>
          <cell r="F156">
            <v>0</v>
          </cell>
          <cell r="G156">
            <v>0</v>
          </cell>
          <cell r="H156">
            <v>0</v>
          </cell>
          <cell r="I156">
            <v>0</v>
          </cell>
          <cell r="J156">
            <v>0</v>
          </cell>
          <cell r="K156">
            <v>0</v>
          </cell>
          <cell r="L156">
            <v>0</v>
          </cell>
          <cell r="M156">
            <v>1</v>
          </cell>
          <cell r="N156">
            <v>0</v>
          </cell>
        </row>
        <row r="157">
          <cell r="B157">
            <v>0</v>
          </cell>
          <cell r="C157">
            <v>1</v>
          </cell>
          <cell r="D157">
            <v>0</v>
          </cell>
          <cell r="E157">
            <v>0</v>
          </cell>
          <cell r="F157">
            <v>2</v>
          </cell>
          <cell r="G157">
            <v>0</v>
          </cell>
          <cell r="H157">
            <v>0</v>
          </cell>
          <cell r="I157">
            <v>0</v>
          </cell>
          <cell r="J157">
            <v>0</v>
          </cell>
          <cell r="K157">
            <v>0</v>
          </cell>
          <cell r="L157">
            <v>0</v>
          </cell>
          <cell r="M157">
            <v>0</v>
          </cell>
          <cell r="N157">
            <v>0</v>
          </cell>
        </row>
        <row r="158">
          <cell r="B158">
            <v>1</v>
          </cell>
          <cell r="C158">
            <v>0</v>
          </cell>
          <cell r="D158">
            <v>0</v>
          </cell>
          <cell r="E158">
            <v>0</v>
          </cell>
          <cell r="F158">
            <v>0</v>
          </cell>
          <cell r="G158">
            <v>0</v>
          </cell>
          <cell r="H158">
            <v>0</v>
          </cell>
          <cell r="I158">
            <v>0</v>
          </cell>
          <cell r="J158">
            <v>0</v>
          </cell>
          <cell r="K158">
            <v>0</v>
          </cell>
          <cell r="L158">
            <v>0</v>
          </cell>
          <cell r="M158">
            <v>1</v>
          </cell>
          <cell r="N158">
            <v>0</v>
          </cell>
        </row>
        <row r="159">
          <cell r="B159">
            <v>0</v>
          </cell>
          <cell r="C159">
            <v>0</v>
          </cell>
          <cell r="D159">
            <v>0</v>
          </cell>
          <cell r="E159">
            <v>0</v>
          </cell>
          <cell r="F159">
            <v>0</v>
          </cell>
          <cell r="G159">
            <v>0</v>
          </cell>
          <cell r="H159">
            <v>0</v>
          </cell>
          <cell r="I159">
            <v>0</v>
          </cell>
          <cell r="J159">
            <v>0</v>
          </cell>
          <cell r="K159">
            <v>0</v>
          </cell>
          <cell r="L159">
            <v>0</v>
          </cell>
          <cell r="M159">
            <v>0</v>
          </cell>
          <cell r="N159">
            <v>0</v>
          </cell>
        </row>
        <row r="160">
          <cell r="B160">
            <v>0</v>
          </cell>
          <cell r="C160">
            <v>0</v>
          </cell>
          <cell r="D160">
            <v>0</v>
          </cell>
          <cell r="E160">
            <v>0</v>
          </cell>
          <cell r="F160">
            <v>0</v>
          </cell>
          <cell r="G160">
            <v>0</v>
          </cell>
          <cell r="H160">
            <v>0</v>
          </cell>
          <cell r="I160">
            <v>0</v>
          </cell>
          <cell r="J160">
            <v>0</v>
          </cell>
          <cell r="K160">
            <v>0</v>
          </cell>
          <cell r="L160">
            <v>0</v>
          </cell>
          <cell r="M160">
            <v>0</v>
          </cell>
          <cell r="N160">
            <v>0</v>
          </cell>
        </row>
        <row r="161">
          <cell r="B161">
            <v>72</v>
          </cell>
          <cell r="C161">
            <v>5</v>
          </cell>
          <cell r="D161">
            <v>9</v>
          </cell>
          <cell r="E161">
            <v>8</v>
          </cell>
          <cell r="F161">
            <v>23</v>
          </cell>
          <cell r="G161">
            <v>11</v>
          </cell>
          <cell r="H161">
            <v>5</v>
          </cell>
          <cell r="I161">
            <v>0</v>
          </cell>
          <cell r="J161">
            <v>2</v>
          </cell>
          <cell r="K161">
            <v>0</v>
          </cell>
          <cell r="L161">
            <v>0</v>
          </cell>
          <cell r="M161">
            <v>0</v>
          </cell>
          <cell r="N161">
            <v>17</v>
          </cell>
        </row>
        <row r="162">
          <cell r="B162">
            <v>4</v>
          </cell>
          <cell r="C162">
            <v>0</v>
          </cell>
          <cell r="D162">
            <v>0</v>
          </cell>
          <cell r="E162">
            <v>0</v>
          </cell>
          <cell r="F162">
            <v>7</v>
          </cell>
          <cell r="G162">
            <v>0</v>
          </cell>
          <cell r="H162">
            <v>0</v>
          </cell>
          <cell r="I162">
            <v>0</v>
          </cell>
          <cell r="J162">
            <v>0</v>
          </cell>
          <cell r="K162">
            <v>0</v>
          </cell>
          <cell r="L162">
            <v>0</v>
          </cell>
          <cell r="M162">
            <v>2</v>
          </cell>
          <cell r="N162">
            <v>0</v>
          </cell>
        </row>
        <row r="168">
          <cell r="B168">
            <v>19</v>
          </cell>
          <cell r="C168">
            <v>430</v>
          </cell>
          <cell r="D168">
            <v>7</v>
          </cell>
          <cell r="E168">
            <v>0</v>
          </cell>
          <cell r="F168">
            <v>257</v>
          </cell>
          <cell r="G168">
            <v>0</v>
          </cell>
          <cell r="H168">
            <v>84</v>
          </cell>
          <cell r="I168">
            <v>3</v>
          </cell>
          <cell r="J168">
            <v>0</v>
          </cell>
          <cell r="K168">
            <v>0</v>
          </cell>
          <cell r="L168">
            <v>0</v>
          </cell>
          <cell r="M168">
            <v>41</v>
          </cell>
          <cell r="N168">
            <v>0</v>
          </cell>
        </row>
        <row r="169">
          <cell r="B169">
            <v>432</v>
          </cell>
          <cell r="C169">
            <v>146</v>
          </cell>
          <cell r="D169">
            <v>27</v>
          </cell>
          <cell r="E169">
            <v>39</v>
          </cell>
          <cell r="F169">
            <v>142</v>
          </cell>
          <cell r="G169">
            <v>34</v>
          </cell>
          <cell r="H169">
            <v>49</v>
          </cell>
          <cell r="I169">
            <v>33</v>
          </cell>
          <cell r="J169">
            <v>30</v>
          </cell>
          <cell r="K169">
            <v>20</v>
          </cell>
          <cell r="L169">
            <v>33</v>
          </cell>
          <cell r="M169">
            <v>29</v>
          </cell>
          <cell r="N169">
            <v>46</v>
          </cell>
        </row>
        <row r="170">
          <cell r="B170">
            <v>3</v>
          </cell>
          <cell r="C170">
            <v>18</v>
          </cell>
          <cell r="D170">
            <v>0</v>
          </cell>
          <cell r="E170">
            <v>0</v>
          </cell>
          <cell r="F170">
            <v>25</v>
          </cell>
          <cell r="G170">
            <v>0</v>
          </cell>
          <cell r="H170">
            <v>0</v>
          </cell>
          <cell r="I170">
            <v>0</v>
          </cell>
          <cell r="J170">
            <v>0</v>
          </cell>
          <cell r="K170">
            <v>0</v>
          </cell>
          <cell r="L170">
            <v>0</v>
          </cell>
          <cell r="M170">
            <v>5</v>
          </cell>
          <cell r="N170">
            <v>0</v>
          </cell>
        </row>
        <row r="171">
          <cell r="B171">
            <v>11</v>
          </cell>
          <cell r="C171">
            <v>50</v>
          </cell>
          <cell r="D171">
            <v>0</v>
          </cell>
          <cell r="E171">
            <v>0</v>
          </cell>
          <cell r="F171">
            <v>26</v>
          </cell>
          <cell r="G171">
            <v>0</v>
          </cell>
          <cell r="H171">
            <v>1</v>
          </cell>
          <cell r="I171">
            <v>0</v>
          </cell>
          <cell r="J171">
            <v>0</v>
          </cell>
          <cell r="K171">
            <v>0</v>
          </cell>
          <cell r="L171">
            <v>0</v>
          </cell>
          <cell r="M171">
            <v>10</v>
          </cell>
          <cell r="N171">
            <v>0</v>
          </cell>
        </row>
        <row r="172">
          <cell r="B172">
            <v>242</v>
          </cell>
          <cell r="C172">
            <v>118</v>
          </cell>
          <cell r="D172">
            <v>23</v>
          </cell>
          <cell r="E172">
            <v>20</v>
          </cell>
          <cell r="F172">
            <v>65</v>
          </cell>
          <cell r="G172">
            <v>18</v>
          </cell>
          <cell r="H172">
            <v>9</v>
          </cell>
          <cell r="I172">
            <v>25</v>
          </cell>
          <cell r="J172">
            <v>2</v>
          </cell>
          <cell r="K172">
            <v>2</v>
          </cell>
          <cell r="L172">
            <v>1</v>
          </cell>
          <cell r="M172">
            <v>24</v>
          </cell>
          <cell r="N172">
            <v>18</v>
          </cell>
        </row>
        <row r="173">
          <cell r="B173">
            <v>5</v>
          </cell>
          <cell r="C173">
            <v>25</v>
          </cell>
          <cell r="D173">
            <v>0</v>
          </cell>
          <cell r="E173">
            <v>0</v>
          </cell>
          <cell r="F173">
            <v>18</v>
          </cell>
          <cell r="G173">
            <v>0</v>
          </cell>
          <cell r="H173">
            <v>0</v>
          </cell>
          <cell r="I173">
            <v>0</v>
          </cell>
          <cell r="J173">
            <v>0</v>
          </cell>
          <cell r="K173">
            <v>0</v>
          </cell>
          <cell r="L173">
            <v>0</v>
          </cell>
          <cell r="M173">
            <v>7</v>
          </cell>
          <cell r="N173">
            <v>0</v>
          </cell>
        </row>
        <row r="174">
          <cell r="B174">
            <v>31</v>
          </cell>
          <cell r="C174">
            <v>25</v>
          </cell>
          <cell r="D174">
            <v>0</v>
          </cell>
          <cell r="E174">
            <v>0</v>
          </cell>
          <cell r="F174">
            <v>8</v>
          </cell>
          <cell r="G174">
            <v>0</v>
          </cell>
          <cell r="H174">
            <v>0</v>
          </cell>
          <cell r="I174">
            <v>0</v>
          </cell>
          <cell r="J174">
            <v>0</v>
          </cell>
          <cell r="K174">
            <v>0</v>
          </cell>
          <cell r="L174">
            <v>0</v>
          </cell>
          <cell r="M174">
            <v>3</v>
          </cell>
          <cell r="N174">
            <v>0</v>
          </cell>
        </row>
        <row r="175">
          <cell r="B175">
            <v>0</v>
          </cell>
          <cell r="C175">
            <v>57</v>
          </cell>
          <cell r="D175">
            <v>3</v>
          </cell>
          <cell r="E175">
            <v>0</v>
          </cell>
          <cell r="F175">
            <v>49</v>
          </cell>
          <cell r="G175">
            <v>0</v>
          </cell>
          <cell r="H175">
            <v>0</v>
          </cell>
          <cell r="I175">
            <v>0</v>
          </cell>
          <cell r="J175">
            <v>0</v>
          </cell>
          <cell r="K175">
            <v>0</v>
          </cell>
          <cell r="L175">
            <v>0</v>
          </cell>
          <cell r="M175">
            <v>0</v>
          </cell>
          <cell r="N175">
            <v>0</v>
          </cell>
        </row>
        <row r="176">
          <cell r="B176">
            <v>1</v>
          </cell>
          <cell r="C176">
            <v>31</v>
          </cell>
          <cell r="D176">
            <v>0</v>
          </cell>
          <cell r="E176">
            <v>0</v>
          </cell>
          <cell r="F176">
            <v>4</v>
          </cell>
          <cell r="G176">
            <v>0</v>
          </cell>
          <cell r="H176">
            <v>0</v>
          </cell>
          <cell r="I176">
            <v>0</v>
          </cell>
          <cell r="J176">
            <v>0</v>
          </cell>
          <cell r="K176">
            <v>0</v>
          </cell>
          <cell r="L176">
            <v>0</v>
          </cell>
          <cell r="M176">
            <v>3</v>
          </cell>
          <cell r="N176">
            <v>0</v>
          </cell>
        </row>
        <row r="177">
          <cell r="B177">
            <v>0</v>
          </cell>
          <cell r="C177">
            <v>20</v>
          </cell>
          <cell r="D177">
            <v>0</v>
          </cell>
          <cell r="E177">
            <v>0</v>
          </cell>
          <cell r="F177">
            <v>4</v>
          </cell>
          <cell r="G177">
            <v>0</v>
          </cell>
          <cell r="H177">
            <v>0</v>
          </cell>
          <cell r="I177">
            <v>0</v>
          </cell>
          <cell r="J177">
            <v>0</v>
          </cell>
          <cell r="K177">
            <v>0</v>
          </cell>
          <cell r="L177">
            <v>0</v>
          </cell>
          <cell r="M177">
            <v>0</v>
          </cell>
          <cell r="N177">
            <v>0</v>
          </cell>
        </row>
        <row r="178">
          <cell r="B178">
            <v>0</v>
          </cell>
          <cell r="C178">
            <v>17</v>
          </cell>
          <cell r="D178">
            <v>0</v>
          </cell>
          <cell r="E178">
            <v>0</v>
          </cell>
          <cell r="F178">
            <v>2</v>
          </cell>
          <cell r="G178">
            <v>0</v>
          </cell>
          <cell r="H178">
            <v>0</v>
          </cell>
          <cell r="I178">
            <v>0</v>
          </cell>
          <cell r="J178">
            <v>0</v>
          </cell>
          <cell r="K178">
            <v>0</v>
          </cell>
          <cell r="L178">
            <v>0</v>
          </cell>
          <cell r="M178">
            <v>0</v>
          </cell>
          <cell r="N178">
            <v>0</v>
          </cell>
        </row>
        <row r="179">
          <cell r="B179">
            <v>38</v>
          </cell>
          <cell r="C179">
            <v>34</v>
          </cell>
          <cell r="D179">
            <v>3</v>
          </cell>
          <cell r="E179">
            <v>7</v>
          </cell>
          <cell r="F179">
            <v>27</v>
          </cell>
          <cell r="G179">
            <v>6</v>
          </cell>
          <cell r="H179">
            <v>7</v>
          </cell>
          <cell r="I179">
            <v>0</v>
          </cell>
          <cell r="J179">
            <v>4</v>
          </cell>
          <cell r="K179">
            <v>2</v>
          </cell>
          <cell r="L179">
            <v>4</v>
          </cell>
          <cell r="M179">
            <v>0</v>
          </cell>
          <cell r="N179">
            <v>9</v>
          </cell>
        </row>
        <row r="180">
          <cell r="B180">
            <v>7</v>
          </cell>
          <cell r="C180">
            <v>39</v>
          </cell>
          <cell r="D180">
            <v>0</v>
          </cell>
          <cell r="E180">
            <v>0</v>
          </cell>
          <cell r="F180">
            <v>22</v>
          </cell>
          <cell r="G180">
            <v>0</v>
          </cell>
          <cell r="H180">
            <v>1</v>
          </cell>
          <cell r="I180">
            <v>1</v>
          </cell>
          <cell r="J180">
            <v>0</v>
          </cell>
          <cell r="K180">
            <v>0</v>
          </cell>
          <cell r="L180">
            <v>0</v>
          </cell>
          <cell r="M180">
            <v>12</v>
          </cell>
          <cell r="N180">
            <v>0</v>
          </cell>
        </row>
        <row r="181">
          <cell r="B181">
            <v>789</v>
          </cell>
          <cell r="C181">
            <v>1010</v>
          </cell>
          <cell r="D181">
            <v>63</v>
          </cell>
          <cell r="E181">
            <v>66</v>
          </cell>
          <cell r="F181">
            <v>649</v>
          </cell>
          <cell r="G181">
            <v>58</v>
          </cell>
          <cell r="H181">
            <v>151</v>
          </cell>
          <cell r="I181">
            <v>62</v>
          </cell>
          <cell r="J181">
            <v>36</v>
          </cell>
          <cell r="K181">
            <v>24</v>
          </cell>
          <cell r="L181">
            <v>38</v>
          </cell>
          <cell r="M181">
            <v>134</v>
          </cell>
          <cell r="N181">
            <v>73</v>
          </cell>
        </row>
        <row r="186">
          <cell r="B186">
            <v>62</v>
          </cell>
          <cell r="C186">
            <v>36</v>
          </cell>
          <cell r="D186">
            <v>317</v>
          </cell>
          <cell r="E186">
            <v>254</v>
          </cell>
          <cell r="F186">
            <v>28</v>
          </cell>
          <cell r="G186">
            <v>98</v>
          </cell>
          <cell r="H186">
            <v>0</v>
          </cell>
          <cell r="I186">
            <v>0</v>
          </cell>
          <cell r="J186">
            <v>0</v>
          </cell>
          <cell r="K186">
            <v>0</v>
          </cell>
          <cell r="L186">
            <v>0</v>
          </cell>
          <cell r="M186">
            <v>2</v>
          </cell>
          <cell r="N186">
            <v>8</v>
          </cell>
        </row>
        <row r="187">
          <cell r="B187">
            <v>0</v>
          </cell>
          <cell r="C187">
            <v>0</v>
          </cell>
          <cell r="D187">
            <v>66</v>
          </cell>
          <cell r="E187">
            <v>43</v>
          </cell>
          <cell r="F187">
            <v>3</v>
          </cell>
          <cell r="G187">
            <v>0</v>
          </cell>
          <cell r="H187">
            <v>0</v>
          </cell>
          <cell r="I187">
            <v>0</v>
          </cell>
          <cell r="J187">
            <v>0</v>
          </cell>
          <cell r="K187">
            <v>0</v>
          </cell>
          <cell r="L187">
            <v>0</v>
          </cell>
          <cell r="M187">
            <v>0</v>
          </cell>
          <cell r="N187">
            <v>0</v>
          </cell>
        </row>
        <row r="188">
          <cell r="B188">
            <v>182</v>
          </cell>
          <cell r="C188">
            <v>34</v>
          </cell>
          <cell r="D188">
            <v>101</v>
          </cell>
          <cell r="E188">
            <v>126</v>
          </cell>
          <cell r="F188">
            <v>54</v>
          </cell>
          <cell r="G188">
            <v>32</v>
          </cell>
          <cell r="H188">
            <v>4</v>
          </cell>
          <cell r="I188">
            <v>19</v>
          </cell>
          <cell r="J188">
            <v>18</v>
          </cell>
          <cell r="K188">
            <v>9</v>
          </cell>
          <cell r="L188">
            <v>11</v>
          </cell>
          <cell r="M188">
            <v>8</v>
          </cell>
          <cell r="N188">
            <v>14</v>
          </cell>
        </row>
        <row r="189">
          <cell r="B189">
            <v>510</v>
          </cell>
          <cell r="C189">
            <v>114</v>
          </cell>
          <cell r="D189">
            <v>204</v>
          </cell>
          <cell r="E189">
            <v>208</v>
          </cell>
          <cell r="F189">
            <v>89</v>
          </cell>
          <cell r="G189">
            <v>75</v>
          </cell>
          <cell r="H189">
            <v>13</v>
          </cell>
          <cell r="I189">
            <v>17</v>
          </cell>
          <cell r="J189">
            <v>28</v>
          </cell>
          <cell r="K189">
            <v>13</v>
          </cell>
          <cell r="L189">
            <v>21</v>
          </cell>
          <cell r="M189">
            <v>18</v>
          </cell>
          <cell r="N189">
            <v>46</v>
          </cell>
        </row>
        <row r="190">
          <cell r="B190">
            <v>29</v>
          </cell>
          <cell r="C190">
            <v>10</v>
          </cell>
          <cell r="D190">
            <v>71</v>
          </cell>
          <cell r="E190">
            <v>76</v>
          </cell>
          <cell r="F190">
            <v>1</v>
          </cell>
          <cell r="G190">
            <v>28</v>
          </cell>
          <cell r="H190">
            <v>0</v>
          </cell>
          <cell r="I190">
            <v>0</v>
          </cell>
          <cell r="J190">
            <v>0</v>
          </cell>
          <cell r="K190">
            <v>0</v>
          </cell>
          <cell r="L190">
            <v>0</v>
          </cell>
          <cell r="M190">
            <v>1</v>
          </cell>
          <cell r="N190">
            <v>3</v>
          </cell>
        </row>
        <row r="191">
          <cell r="B191">
            <v>69</v>
          </cell>
          <cell r="C191">
            <v>12</v>
          </cell>
          <cell r="D191">
            <v>43</v>
          </cell>
          <cell r="E191">
            <v>38</v>
          </cell>
          <cell r="F191">
            <v>20</v>
          </cell>
          <cell r="G191">
            <v>0</v>
          </cell>
          <cell r="H191">
            <v>2</v>
          </cell>
          <cell r="I191">
            <v>10</v>
          </cell>
          <cell r="J191">
            <v>1</v>
          </cell>
          <cell r="K191">
            <v>3</v>
          </cell>
          <cell r="L191">
            <v>1</v>
          </cell>
          <cell r="M191">
            <v>4</v>
          </cell>
          <cell r="N191">
            <v>0</v>
          </cell>
        </row>
        <row r="192">
          <cell r="B192">
            <v>0</v>
          </cell>
          <cell r="C192">
            <v>0</v>
          </cell>
          <cell r="D192">
            <v>5</v>
          </cell>
          <cell r="E192">
            <v>7</v>
          </cell>
          <cell r="F192">
            <v>0</v>
          </cell>
          <cell r="G192">
            <v>2</v>
          </cell>
          <cell r="H192">
            <v>0</v>
          </cell>
          <cell r="I192">
            <v>0</v>
          </cell>
          <cell r="J192">
            <v>0</v>
          </cell>
          <cell r="K192">
            <v>0</v>
          </cell>
          <cell r="L192">
            <v>0</v>
          </cell>
          <cell r="M192">
            <v>0</v>
          </cell>
          <cell r="N192">
            <v>0</v>
          </cell>
        </row>
        <row r="193">
          <cell r="B193">
            <v>2</v>
          </cell>
          <cell r="C193">
            <v>0</v>
          </cell>
          <cell r="D193">
            <v>54</v>
          </cell>
          <cell r="E193">
            <v>18</v>
          </cell>
          <cell r="F193">
            <v>1</v>
          </cell>
          <cell r="G193">
            <v>23</v>
          </cell>
          <cell r="H193">
            <v>0</v>
          </cell>
          <cell r="I193">
            <v>0</v>
          </cell>
          <cell r="J193">
            <v>0</v>
          </cell>
          <cell r="K193">
            <v>0</v>
          </cell>
          <cell r="L193">
            <v>0</v>
          </cell>
          <cell r="M193">
            <v>0</v>
          </cell>
          <cell r="N193">
            <v>3</v>
          </cell>
        </row>
        <row r="194">
          <cell r="B194">
            <v>0</v>
          </cell>
          <cell r="C194">
            <v>0</v>
          </cell>
          <cell r="D194">
            <v>40</v>
          </cell>
          <cell r="E194">
            <v>24</v>
          </cell>
          <cell r="F194">
            <v>0</v>
          </cell>
          <cell r="G194">
            <v>5</v>
          </cell>
          <cell r="H194">
            <v>0</v>
          </cell>
          <cell r="I194">
            <v>0</v>
          </cell>
          <cell r="J194">
            <v>0</v>
          </cell>
          <cell r="K194">
            <v>0</v>
          </cell>
          <cell r="L194">
            <v>0</v>
          </cell>
          <cell r="M194">
            <v>0</v>
          </cell>
          <cell r="N194">
            <v>1</v>
          </cell>
        </row>
        <row r="195">
          <cell r="B195">
            <v>0</v>
          </cell>
          <cell r="C195">
            <v>0</v>
          </cell>
          <cell r="D195">
            <v>18</v>
          </cell>
          <cell r="E195">
            <v>13</v>
          </cell>
          <cell r="F195">
            <v>0</v>
          </cell>
          <cell r="G195">
            <v>4</v>
          </cell>
          <cell r="H195">
            <v>0</v>
          </cell>
          <cell r="I195">
            <v>0</v>
          </cell>
          <cell r="J195">
            <v>0</v>
          </cell>
          <cell r="K195">
            <v>0</v>
          </cell>
          <cell r="L195">
            <v>0</v>
          </cell>
          <cell r="M195">
            <v>0</v>
          </cell>
          <cell r="N195">
            <v>1</v>
          </cell>
        </row>
        <row r="196">
          <cell r="B196">
            <v>0</v>
          </cell>
          <cell r="C196">
            <v>1</v>
          </cell>
          <cell r="D196">
            <v>17</v>
          </cell>
          <cell r="E196">
            <v>12</v>
          </cell>
          <cell r="F196">
            <v>0</v>
          </cell>
          <cell r="G196">
            <v>2</v>
          </cell>
          <cell r="H196">
            <v>0</v>
          </cell>
          <cell r="I196">
            <v>0</v>
          </cell>
          <cell r="J196">
            <v>0</v>
          </cell>
          <cell r="K196">
            <v>0</v>
          </cell>
          <cell r="L196">
            <v>0</v>
          </cell>
          <cell r="M196">
            <v>0</v>
          </cell>
          <cell r="N196">
            <v>0</v>
          </cell>
        </row>
        <row r="197">
          <cell r="B197">
            <v>0</v>
          </cell>
          <cell r="C197">
            <v>0</v>
          </cell>
          <cell r="D197">
            <v>18</v>
          </cell>
          <cell r="E197">
            <v>11</v>
          </cell>
          <cell r="F197">
            <v>1</v>
          </cell>
          <cell r="G197">
            <v>4</v>
          </cell>
          <cell r="H197">
            <v>0</v>
          </cell>
          <cell r="I197">
            <v>0</v>
          </cell>
          <cell r="J197">
            <v>0</v>
          </cell>
          <cell r="K197">
            <v>0</v>
          </cell>
          <cell r="L197">
            <v>0</v>
          </cell>
          <cell r="M197">
            <v>0</v>
          </cell>
          <cell r="N197">
            <v>0</v>
          </cell>
        </row>
        <row r="198">
          <cell r="B198">
            <v>0</v>
          </cell>
          <cell r="C198">
            <v>0</v>
          </cell>
          <cell r="D198">
            <v>15</v>
          </cell>
          <cell r="E198">
            <v>16</v>
          </cell>
          <cell r="F198">
            <v>0</v>
          </cell>
          <cell r="G198">
            <v>0</v>
          </cell>
          <cell r="H198">
            <v>0</v>
          </cell>
          <cell r="I198">
            <v>0</v>
          </cell>
          <cell r="J198">
            <v>0</v>
          </cell>
          <cell r="K198">
            <v>0</v>
          </cell>
          <cell r="L198">
            <v>0</v>
          </cell>
          <cell r="M198">
            <v>0</v>
          </cell>
          <cell r="N198">
            <v>0</v>
          </cell>
        </row>
      </sheetData>
      <sheetData sheetId="22">
        <row r="6">
          <cell r="B6">
            <v>247</v>
          </cell>
          <cell r="C6">
            <v>42</v>
          </cell>
          <cell r="D6">
            <v>90</v>
          </cell>
          <cell r="E6">
            <v>567</v>
          </cell>
          <cell r="F6">
            <v>446</v>
          </cell>
          <cell r="G6">
            <v>116</v>
          </cell>
          <cell r="H6">
            <v>6</v>
          </cell>
          <cell r="I6">
            <v>15</v>
          </cell>
          <cell r="J6">
            <v>152</v>
          </cell>
          <cell r="K6">
            <v>4</v>
          </cell>
          <cell r="L6">
            <v>0</v>
          </cell>
          <cell r="M6">
            <v>11</v>
          </cell>
          <cell r="N6">
            <v>88</v>
          </cell>
        </row>
        <row r="7">
          <cell r="B7">
            <v>70</v>
          </cell>
          <cell r="C7">
            <v>0</v>
          </cell>
          <cell r="D7">
            <v>0</v>
          </cell>
          <cell r="E7">
            <v>112</v>
          </cell>
          <cell r="F7">
            <v>90</v>
          </cell>
          <cell r="G7">
            <v>34</v>
          </cell>
          <cell r="H7">
            <v>0</v>
          </cell>
          <cell r="I7">
            <v>0</v>
          </cell>
          <cell r="J7">
            <v>31</v>
          </cell>
          <cell r="K7">
            <v>0</v>
          </cell>
          <cell r="L7">
            <v>0</v>
          </cell>
          <cell r="M7">
            <v>0</v>
          </cell>
          <cell r="N7">
            <v>20</v>
          </cell>
        </row>
        <row r="8">
          <cell r="B8">
            <v>74</v>
          </cell>
          <cell r="C8">
            <v>0</v>
          </cell>
          <cell r="D8">
            <v>0</v>
          </cell>
          <cell r="E8">
            <v>152</v>
          </cell>
          <cell r="F8">
            <v>91</v>
          </cell>
          <cell r="G8">
            <v>31</v>
          </cell>
          <cell r="H8">
            <v>5</v>
          </cell>
          <cell r="I8">
            <v>21</v>
          </cell>
          <cell r="J8">
            <v>44</v>
          </cell>
          <cell r="K8">
            <v>18</v>
          </cell>
          <cell r="L8">
            <v>15</v>
          </cell>
          <cell r="M8">
            <v>5</v>
          </cell>
          <cell r="N8">
            <v>5</v>
          </cell>
        </row>
        <row r="9">
          <cell r="B9">
            <v>775</v>
          </cell>
          <cell r="C9">
            <v>106</v>
          </cell>
          <cell r="D9">
            <v>198</v>
          </cell>
          <cell r="E9">
            <v>605</v>
          </cell>
          <cell r="F9">
            <v>345</v>
          </cell>
          <cell r="G9">
            <v>214</v>
          </cell>
          <cell r="H9">
            <v>36</v>
          </cell>
          <cell r="I9">
            <v>63</v>
          </cell>
          <cell r="J9">
            <v>163</v>
          </cell>
          <cell r="K9">
            <v>62</v>
          </cell>
          <cell r="L9">
            <v>58</v>
          </cell>
          <cell r="M9">
            <v>33</v>
          </cell>
          <cell r="N9">
            <v>156</v>
          </cell>
        </row>
        <row r="10">
          <cell r="B10">
            <v>424</v>
          </cell>
          <cell r="C10">
            <v>64</v>
          </cell>
          <cell r="D10">
            <v>117</v>
          </cell>
          <cell r="E10">
            <v>306</v>
          </cell>
          <cell r="F10">
            <v>159</v>
          </cell>
          <cell r="G10">
            <v>178</v>
          </cell>
          <cell r="H10">
            <v>16</v>
          </cell>
          <cell r="I10">
            <v>32</v>
          </cell>
          <cell r="J10">
            <v>84</v>
          </cell>
          <cell r="K10">
            <v>48</v>
          </cell>
          <cell r="L10">
            <v>36</v>
          </cell>
          <cell r="M10">
            <v>16</v>
          </cell>
          <cell r="N10">
            <v>121</v>
          </cell>
        </row>
        <row r="11">
          <cell r="B11">
            <v>85</v>
          </cell>
          <cell r="C11">
            <v>17</v>
          </cell>
          <cell r="D11">
            <v>25</v>
          </cell>
          <cell r="E11">
            <v>160</v>
          </cell>
          <cell r="F11">
            <v>135</v>
          </cell>
          <cell r="G11">
            <v>0</v>
          </cell>
          <cell r="H11">
            <v>13</v>
          </cell>
          <cell r="I11">
            <v>52</v>
          </cell>
          <cell r="J11">
            <v>41</v>
          </cell>
          <cell r="K11">
            <v>22</v>
          </cell>
          <cell r="L11">
            <v>4</v>
          </cell>
          <cell r="M11">
            <v>16</v>
          </cell>
          <cell r="N11">
            <v>0</v>
          </cell>
        </row>
        <row r="12">
          <cell r="B12">
            <v>9</v>
          </cell>
          <cell r="C12">
            <v>0</v>
          </cell>
          <cell r="D12">
            <v>6</v>
          </cell>
          <cell r="E12">
            <v>23</v>
          </cell>
          <cell r="F12">
            <v>14</v>
          </cell>
          <cell r="G12">
            <v>13</v>
          </cell>
          <cell r="H12">
            <v>0</v>
          </cell>
          <cell r="I12">
            <v>0</v>
          </cell>
          <cell r="J12">
            <v>1</v>
          </cell>
          <cell r="K12">
            <v>0</v>
          </cell>
          <cell r="L12">
            <v>0</v>
          </cell>
          <cell r="M12">
            <v>0</v>
          </cell>
          <cell r="N12">
            <v>9</v>
          </cell>
        </row>
        <row r="13">
          <cell r="B13">
            <v>58</v>
          </cell>
          <cell r="C13">
            <v>0</v>
          </cell>
          <cell r="D13">
            <v>74</v>
          </cell>
          <cell r="E13">
            <v>94</v>
          </cell>
          <cell r="F13">
            <v>69</v>
          </cell>
          <cell r="G13">
            <v>165</v>
          </cell>
          <cell r="H13">
            <v>0</v>
          </cell>
          <cell r="I13">
            <v>0</v>
          </cell>
          <cell r="J13">
            <v>4</v>
          </cell>
          <cell r="K13">
            <v>0</v>
          </cell>
          <cell r="L13">
            <v>0</v>
          </cell>
          <cell r="M13">
            <v>0</v>
          </cell>
          <cell r="N13">
            <v>106</v>
          </cell>
        </row>
        <row r="14">
          <cell r="B14">
            <v>205</v>
          </cell>
          <cell r="C14">
            <v>38</v>
          </cell>
          <cell r="D14">
            <v>77</v>
          </cell>
          <cell r="E14">
            <v>167</v>
          </cell>
          <cell r="F14">
            <v>127</v>
          </cell>
          <cell r="G14">
            <v>73</v>
          </cell>
          <cell r="H14">
            <v>4</v>
          </cell>
          <cell r="I14">
            <v>2</v>
          </cell>
          <cell r="J14">
            <v>5</v>
          </cell>
          <cell r="K14">
            <v>2</v>
          </cell>
          <cell r="L14">
            <v>4</v>
          </cell>
          <cell r="M14">
            <v>8</v>
          </cell>
          <cell r="N14">
            <v>49</v>
          </cell>
        </row>
        <row r="15">
          <cell r="B15">
            <v>3</v>
          </cell>
          <cell r="C15">
            <v>0</v>
          </cell>
          <cell r="D15">
            <v>37</v>
          </cell>
          <cell r="E15">
            <v>70</v>
          </cell>
          <cell r="F15">
            <v>65</v>
          </cell>
          <cell r="G15">
            <v>42</v>
          </cell>
          <cell r="H15">
            <v>0</v>
          </cell>
          <cell r="I15">
            <v>0</v>
          </cell>
          <cell r="J15">
            <v>3</v>
          </cell>
          <cell r="K15">
            <v>0</v>
          </cell>
          <cell r="L15">
            <v>0</v>
          </cell>
          <cell r="M15">
            <v>0</v>
          </cell>
          <cell r="N15">
            <v>13</v>
          </cell>
        </row>
        <row r="16">
          <cell r="B16">
            <v>0</v>
          </cell>
          <cell r="C16">
            <v>1</v>
          </cell>
          <cell r="D16">
            <v>24</v>
          </cell>
          <cell r="E16">
            <v>49</v>
          </cell>
          <cell r="F16">
            <v>42</v>
          </cell>
          <cell r="G16">
            <v>5</v>
          </cell>
          <cell r="H16">
            <v>0</v>
          </cell>
          <cell r="I16">
            <v>0</v>
          </cell>
          <cell r="J16">
            <v>3</v>
          </cell>
          <cell r="K16">
            <v>0</v>
          </cell>
          <cell r="L16">
            <v>0</v>
          </cell>
          <cell r="M16">
            <v>0</v>
          </cell>
          <cell r="N16">
            <v>1</v>
          </cell>
        </row>
        <row r="17">
          <cell r="B17">
            <v>26</v>
          </cell>
          <cell r="C17">
            <v>0</v>
          </cell>
          <cell r="D17">
            <v>11</v>
          </cell>
          <cell r="E17">
            <v>33</v>
          </cell>
          <cell r="F17">
            <v>25</v>
          </cell>
          <cell r="G17">
            <v>27</v>
          </cell>
          <cell r="H17">
            <v>0</v>
          </cell>
          <cell r="I17">
            <v>0</v>
          </cell>
          <cell r="J17">
            <v>5</v>
          </cell>
          <cell r="K17">
            <v>0</v>
          </cell>
          <cell r="L17">
            <v>0</v>
          </cell>
          <cell r="M17">
            <v>0</v>
          </cell>
          <cell r="N17">
            <v>19</v>
          </cell>
        </row>
        <row r="18">
          <cell r="B18">
            <v>23</v>
          </cell>
          <cell r="C18">
            <v>2</v>
          </cell>
          <cell r="D18">
            <v>5</v>
          </cell>
          <cell r="E18">
            <v>111</v>
          </cell>
          <cell r="F18">
            <v>90</v>
          </cell>
          <cell r="G18">
            <v>0</v>
          </cell>
          <cell r="H18">
            <v>7</v>
          </cell>
          <cell r="I18">
            <v>31</v>
          </cell>
          <cell r="J18">
            <v>28</v>
          </cell>
          <cell r="K18">
            <v>6</v>
          </cell>
          <cell r="L18">
            <v>0</v>
          </cell>
          <cell r="M18">
            <v>8</v>
          </cell>
          <cell r="N18">
            <v>0</v>
          </cell>
        </row>
        <row r="24">
          <cell r="B24">
            <v>261</v>
          </cell>
          <cell r="C24">
            <v>1</v>
          </cell>
          <cell r="D24">
            <v>3</v>
          </cell>
          <cell r="E24">
            <v>468</v>
          </cell>
          <cell r="F24">
            <v>23</v>
          </cell>
          <cell r="G24">
            <v>250</v>
          </cell>
          <cell r="H24">
            <v>0</v>
          </cell>
          <cell r="I24">
            <v>0</v>
          </cell>
          <cell r="J24">
            <v>1</v>
          </cell>
          <cell r="K24">
            <v>0</v>
          </cell>
          <cell r="L24">
            <v>1</v>
          </cell>
          <cell r="M24">
            <v>1</v>
          </cell>
          <cell r="N24">
            <v>140</v>
          </cell>
        </row>
        <row r="25">
          <cell r="B25">
            <v>37</v>
          </cell>
          <cell r="C25">
            <v>0</v>
          </cell>
          <cell r="D25">
            <v>0</v>
          </cell>
          <cell r="E25">
            <v>69</v>
          </cell>
          <cell r="F25">
            <v>0</v>
          </cell>
          <cell r="G25">
            <v>56</v>
          </cell>
          <cell r="H25">
            <v>0</v>
          </cell>
          <cell r="I25">
            <v>0</v>
          </cell>
          <cell r="J25">
            <v>0</v>
          </cell>
          <cell r="K25">
            <v>0</v>
          </cell>
          <cell r="L25">
            <v>0</v>
          </cell>
          <cell r="M25">
            <v>0</v>
          </cell>
          <cell r="N25">
            <v>36</v>
          </cell>
        </row>
        <row r="26">
          <cell r="B26">
            <v>6</v>
          </cell>
          <cell r="C26">
            <v>0</v>
          </cell>
          <cell r="D26">
            <v>0</v>
          </cell>
          <cell r="E26">
            <v>72</v>
          </cell>
          <cell r="F26">
            <v>0</v>
          </cell>
          <cell r="G26">
            <v>14</v>
          </cell>
          <cell r="H26">
            <v>0</v>
          </cell>
          <cell r="I26">
            <v>0</v>
          </cell>
          <cell r="J26">
            <v>0</v>
          </cell>
          <cell r="K26">
            <v>0</v>
          </cell>
          <cell r="L26">
            <v>0</v>
          </cell>
          <cell r="M26">
            <v>0</v>
          </cell>
          <cell r="N26">
            <v>4</v>
          </cell>
        </row>
        <row r="27">
          <cell r="B27">
            <v>549</v>
          </cell>
          <cell r="C27">
            <v>46</v>
          </cell>
          <cell r="D27">
            <v>111</v>
          </cell>
          <cell r="E27">
            <v>362</v>
          </cell>
          <cell r="F27">
            <v>65</v>
          </cell>
          <cell r="G27">
            <v>250</v>
          </cell>
          <cell r="H27">
            <v>7</v>
          </cell>
          <cell r="I27">
            <v>13</v>
          </cell>
          <cell r="J27">
            <v>56</v>
          </cell>
          <cell r="K27">
            <v>26</v>
          </cell>
          <cell r="L27">
            <v>30</v>
          </cell>
          <cell r="M27">
            <v>9</v>
          </cell>
          <cell r="N27">
            <v>185</v>
          </cell>
        </row>
        <row r="28">
          <cell r="B28">
            <v>39</v>
          </cell>
          <cell r="C28">
            <v>0</v>
          </cell>
          <cell r="D28">
            <v>0</v>
          </cell>
          <cell r="E28">
            <v>62</v>
          </cell>
          <cell r="F28">
            <v>0</v>
          </cell>
          <cell r="G28">
            <v>28</v>
          </cell>
          <cell r="H28">
            <v>0</v>
          </cell>
          <cell r="I28">
            <v>0</v>
          </cell>
          <cell r="J28">
            <v>0</v>
          </cell>
          <cell r="K28">
            <v>0</v>
          </cell>
          <cell r="L28">
            <v>0</v>
          </cell>
          <cell r="M28">
            <v>0</v>
          </cell>
          <cell r="N28">
            <v>27</v>
          </cell>
        </row>
        <row r="29">
          <cell r="B29">
            <v>9</v>
          </cell>
          <cell r="C29">
            <v>1</v>
          </cell>
          <cell r="D29">
            <v>5</v>
          </cell>
          <cell r="E29">
            <v>144</v>
          </cell>
          <cell r="F29">
            <v>11</v>
          </cell>
          <cell r="G29">
            <v>0</v>
          </cell>
          <cell r="H29">
            <v>0</v>
          </cell>
          <cell r="I29">
            <v>1</v>
          </cell>
          <cell r="J29">
            <v>2</v>
          </cell>
          <cell r="K29">
            <v>2</v>
          </cell>
          <cell r="L29">
            <v>1</v>
          </cell>
          <cell r="M29">
            <v>0</v>
          </cell>
          <cell r="N29">
            <v>1</v>
          </cell>
        </row>
        <row r="30">
          <cell r="B30">
            <v>1</v>
          </cell>
          <cell r="C30">
            <v>0</v>
          </cell>
          <cell r="D30">
            <v>0</v>
          </cell>
          <cell r="E30">
            <v>6</v>
          </cell>
          <cell r="F30">
            <v>0</v>
          </cell>
          <cell r="G30">
            <v>2</v>
          </cell>
          <cell r="H30">
            <v>0</v>
          </cell>
          <cell r="I30">
            <v>0</v>
          </cell>
          <cell r="J30">
            <v>0</v>
          </cell>
          <cell r="K30">
            <v>0</v>
          </cell>
          <cell r="L30">
            <v>0</v>
          </cell>
          <cell r="M30">
            <v>0</v>
          </cell>
          <cell r="N30">
            <v>0</v>
          </cell>
        </row>
        <row r="31">
          <cell r="B31">
            <v>11</v>
          </cell>
          <cell r="C31">
            <v>0</v>
          </cell>
          <cell r="D31">
            <v>0</v>
          </cell>
          <cell r="E31">
            <v>18</v>
          </cell>
          <cell r="F31">
            <v>0</v>
          </cell>
          <cell r="G31">
            <v>23</v>
          </cell>
          <cell r="H31">
            <v>0</v>
          </cell>
          <cell r="I31">
            <v>0</v>
          </cell>
          <cell r="J31">
            <v>0</v>
          </cell>
          <cell r="K31">
            <v>0</v>
          </cell>
          <cell r="L31">
            <v>0</v>
          </cell>
          <cell r="M31">
            <v>0</v>
          </cell>
          <cell r="N31">
            <v>5</v>
          </cell>
        </row>
        <row r="32">
          <cell r="B32">
            <v>79</v>
          </cell>
          <cell r="C32">
            <v>0</v>
          </cell>
          <cell r="D32">
            <v>6</v>
          </cell>
          <cell r="E32">
            <v>64</v>
          </cell>
          <cell r="F32">
            <v>0</v>
          </cell>
          <cell r="G32">
            <v>49</v>
          </cell>
          <cell r="H32">
            <v>0</v>
          </cell>
          <cell r="I32">
            <v>0</v>
          </cell>
          <cell r="J32">
            <v>0</v>
          </cell>
          <cell r="K32">
            <v>0</v>
          </cell>
          <cell r="L32">
            <v>0</v>
          </cell>
          <cell r="M32">
            <v>0</v>
          </cell>
          <cell r="N32">
            <v>32</v>
          </cell>
        </row>
        <row r="33">
          <cell r="B33">
            <v>2</v>
          </cell>
          <cell r="C33">
            <v>0</v>
          </cell>
          <cell r="D33">
            <v>1</v>
          </cell>
          <cell r="E33">
            <v>29</v>
          </cell>
          <cell r="F33">
            <v>0</v>
          </cell>
          <cell r="G33">
            <v>14</v>
          </cell>
          <cell r="H33">
            <v>0</v>
          </cell>
          <cell r="I33">
            <v>0</v>
          </cell>
          <cell r="J33">
            <v>0</v>
          </cell>
          <cell r="K33">
            <v>0</v>
          </cell>
          <cell r="L33">
            <v>0</v>
          </cell>
          <cell r="M33">
            <v>0</v>
          </cell>
          <cell r="N33">
            <v>4</v>
          </cell>
        </row>
        <row r="34">
          <cell r="B34">
            <v>0</v>
          </cell>
          <cell r="C34">
            <v>0</v>
          </cell>
          <cell r="D34">
            <v>1</v>
          </cell>
          <cell r="E34">
            <v>26</v>
          </cell>
          <cell r="F34">
            <v>0</v>
          </cell>
          <cell r="G34">
            <v>10</v>
          </cell>
          <cell r="H34">
            <v>0</v>
          </cell>
          <cell r="I34">
            <v>0</v>
          </cell>
          <cell r="J34">
            <v>0</v>
          </cell>
          <cell r="K34">
            <v>0</v>
          </cell>
          <cell r="L34">
            <v>0</v>
          </cell>
          <cell r="M34">
            <v>0</v>
          </cell>
          <cell r="N34">
            <v>3</v>
          </cell>
        </row>
        <row r="35">
          <cell r="B35">
            <v>11</v>
          </cell>
          <cell r="C35">
            <v>0</v>
          </cell>
          <cell r="D35">
            <v>0</v>
          </cell>
          <cell r="E35">
            <v>14</v>
          </cell>
          <cell r="F35">
            <v>0</v>
          </cell>
          <cell r="G35">
            <v>15</v>
          </cell>
          <cell r="H35">
            <v>0</v>
          </cell>
          <cell r="I35">
            <v>0</v>
          </cell>
          <cell r="J35">
            <v>0</v>
          </cell>
          <cell r="K35">
            <v>0</v>
          </cell>
          <cell r="L35">
            <v>0</v>
          </cell>
          <cell r="M35">
            <v>0</v>
          </cell>
          <cell r="N35">
            <v>8</v>
          </cell>
        </row>
        <row r="36">
          <cell r="B36">
            <v>5</v>
          </cell>
          <cell r="C36">
            <v>2</v>
          </cell>
          <cell r="D36">
            <v>5</v>
          </cell>
          <cell r="E36">
            <v>123</v>
          </cell>
          <cell r="F36">
            <v>27</v>
          </cell>
          <cell r="G36">
            <v>1</v>
          </cell>
          <cell r="H36">
            <v>0</v>
          </cell>
          <cell r="I36">
            <v>0</v>
          </cell>
          <cell r="J36">
            <v>1</v>
          </cell>
          <cell r="K36">
            <v>0</v>
          </cell>
          <cell r="L36">
            <v>0</v>
          </cell>
          <cell r="M36">
            <v>0</v>
          </cell>
          <cell r="N36">
            <v>0</v>
          </cell>
        </row>
        <row r="42">
          <cell r="B42">
            <v>2</v>
          </cell>
          <cell r="C42">
            <v>0</v>
          </cell>
          <cell r="D42">
            <v>133</v>
          </cell>
          <cell r="E42">
            <v>88</v>
          </cell>
          <cell r="F42">
            <v>1</v>
          </cell>
          <cell r="G42">
            <v>198</v>
          </cell>
          <cell r="H42">
            <v>0</v>
          </cell>
          <cell r="I42">
            <v>0</v>
          </cell>
          <cell r="J42">
            <v>1</v>
          </cell>
          <cell r="K42">
            <v>0</v>
          </cell>
          <cell r="L42">
            <v>0</v>
          </cell>
          <cell r="M42">
            <v>0</v>
          </cell>
          <cell r="N42">
            <v>34</v>
          </cell>
        </row>
        <row r="43">
          <cell r="B43">
            <v>0</v>
          </cell>
          <cell r="C43">
            <v>0</v>
          </cell>
          <cell r="D43">
            <v>12</v>
          </cell>
          <cell r="E43">
            <v>0</v>
          </cell>
          <cell r="F43">
            <v>0</v>
          </cell>
          <cell r="G43">
            <v>40</v>
          </cell>
          <cell r="H43">
            <v>0</v>
          </cell>
          <cell r="I43">
            <v>0</v>
          </cell>
          <cell r="J43">
            <v>0</v>
          </cell>
          <cell r="K43">
            <v>0</v>
          </cell>
          <cell r="L43">
            <v>0</v>
          </cell>
          <cell r="M43">
            <v>0</v>
          </cell>
          <cell r="N43">
            <v>1</v>
          </cell>
        </row>
        <row r="44">
          <cell r="B44">
            <v>117</v>
          </cell>
          <cell r="C44">
            <v>9</v>
          </cell>
          <cell r="D44">
            <v>42</v>
          </cell>
          <cell r="E44">
            <v>64</v>
          </cell>
          <cell r="F44">
            <v>9</v>
          </cell>
          <cell r="G44">
            <v>128</v>
          </cell>
          <cell r="H44">
            <v>1</v>
          </cell>
          <cell r="I44">
            <v>3</v>
          </cell>
          <cell r="J44">
            <v>7</v>
          </cell>
          <cell r="K44">
            <v>4</v>
          </cell>
          <cell r="L44">
            <v>4</v>
          </cell>
          <cell r="M44">
            <v>2</v>
          </cell>
          <cell r="N44">
            <v>52</v>
          </cell>
        </row>
        <row r="45">
          <cell r="B45">
            <v>87</v>
          </cell>
          <cell r="C45">
            <v>0</v>
          </cell>
          <cell r="D45">
            <v>77</v>
          </cell>
          <cell r="E45">
            <v>0</v>
          </cell>
          <cell r="F45">
            <v>0</v>
          </cell>
          <cell r="G45">
            <v>270</v>
          </cell>
          <cell r="H45">
            <v>0</v>
          </cell>
          <cell r="I45">
            <v>0</v>
          </cell>
          <cell r="J45">
            <v>0</v>
          </cell>
          <cell r="K45">
            <v>0</v>
          </cell>
          <cell r="L45">
            <v>0</v>
          </cell>
          <cell r="M45">
            <v>0</v>
          </cell>
          <cell r="N45">
            <v>79</v>
          </cell>
        </row>
        <row r="46">
          <cell r="B46">
            <v>3</v>
          </cell>
          <cell r="C46">
            <v>0</v>
          </cell>
          <cell r="D46">
            <v>11</v>
          </cell>
          <cell r="E46">
            <v>0</v>
          </cell>
          <cell r="F46">
            <v>0</v>
          </cell>
          <cell r="G46">
            <v>36</v>
          </cell>
          <cell r="H46">
            <v>0</v>
          </cell>
          <cell r="I46">
            <v>0</v>
          </cell>
          <cell r="J46">
            <v>0</v>
          </cell>
          <cell r="K46">
            <v>0</v>
          </cell>
          <cell r="L46">
            <v>0</v>
          </cell>
          <cell r="M46">
            <v>0</v>
          </cell>
          <cell r="N46">
            <v>5</v>
          </cell>
        </row>
        <row r="47">
          <cell r="B47">
            <v>112</v>
          </cell>
          <cell r="C47">
            <v>22</v>
          </cell>
          <cell r="D47">
            <v>116</v>
          </cell>
          <cell r="E47">
            <v>190</v>
          </cell>
          <cell r="F47">
            <v>20</v>
          </cell>
          <cell r="G47">
            <v>208</v>
          </cell>
          <cell r="H47">
            <v>2</v>
          </cell>
          <cell r="I47">
            <v>10</v>
          </cell>
          <cell r="J47">
            <v>21</v>
          </cell>
          <cell r="K47">
            <v>13</v>
          </cell>
          <cell r="L47">
            <v>13</v>
          </cell>
          <cell r="M47">
            <v>5</v>
          </cell>
          <cell r="N47">
            <v>14</v>
          </cell>
        </row>
        <row r="48">
          <cell r="B48">
            <v>0</v>
          </cell>
          <cell r="C48">
            <v>0</v>
          </cell>
          <cell r="D48">
            <v>1</v>
          </cell>
          <cell r="E48">
            <v>0</v>
          </cell>
          <cell r="F48">
            <v>0</v>
          </cell>
          <cell r="G48">
            <v>3</v>
          </cell>
          <cell r="H48">
            <v>0</v>
          </cell>
          <cell r="I48">
            <v>0</v>
          </cell>
          <cell r="J48">
            <v>0</v>
          </cell>
          <cell r="K48">
            <v>0</v>
          </cell>
          <cell r="L48">
            <v>0</v>
          </cell>
          <cell r="M48">
            <v>0</v>
          </cell>
          <cell r="N48">
            <v>0</v>
          </cell>
        </row>
        <row r="49">
          <cell r="B49">
            <v>2</v>
          </cell>
          <cell r="C49">
            <v>0</v>
          </cell>
          <cell r="D49">
            <v>7</v>
          </cell>
          <cell r="E49">
            <v>0</v>
          </cell>
          <cell r="F49">
            <v>0</v>
          </cell>
          <cell r="G49">
            <v>37</v>
          </cell>
          <cell r="H49">
            <v>0</v>
          </cell>
          <cell r="I49">
            <v>0</v>
          </cell>
          <cell r="J49">
            <v>0</v>
          </cell>
          <cell r="K49">
            <v>0</v>
          </cell>
          <cell r="L49">
            <v>0</v>
          </cell>
          <cell r="M49">
            <v>0</v>
          </cell>
          <cell r="N49">
            <v>8</v>
          </cell>
        </row>
        <row r="50">
          <cell r="B50">
            <v>19</v>
          </cell>
          <cell r="C50">
            <v>0</v>
          </cell>
          <cell r="D50">
            <v>11</v>
          </cell>
          <cell r="E50">
            <v>0</v>
          </cell>
          <cell r="F50">
            <v>0</v>
          </cell>
          <cell r="G50">
            <v>64</v>
          </cell>
          <cell r="H50">
            <v>0</v>
          </cell>
          <cell r="I50">
            <v>0</v>
          </cell>
          <cell r="J50">
            <v>0</v>
          </cell>
          <cell r="K50">
            <v>0</v>
          </cell>
          <cell r="L50">
            <v>0</v>
          </cell>
          <cell r="M50">
            <v>0</v>
          </cell>
          <cell r="N50">
            <v>23</v>
          </cell>
        </row>
        <row r="51">
          <cell r="B51">
            <v>0</v>
          </cell>
          <cell r="C51">
            <v>0</v>
          </cell>
          <cell r="D51">
            <v>6</v>
          </cell>
          <cell r="E51">
            <v>0</v>
          </cell>
          <cell r="F51">
            <v>0</v>
          </cell>
          <cell r="G51">
            <v>36</v>
          </cell>
          <cell r="H51">
            <v>0</v>
          </cell>
          <cell r="I51">
            <v>0</v>
          </cell>
          <cell r="J51">
            <v>0</v>
          </cell>
          <cell r="K51">
            <v>0</v>
          </cell>
          <cell r="L51">
            <v>0</v>
          </cell>
          <cell r="M51">
            <v>0</v>
          </cell>
          <cell r="N51">
            <v>10</v>
          </cell>
        </row>
        <row r="52">
          <cell r="B52">
            <v>0</v>
          </cell>
          <cell r="C52">
            <v>0</v>
          </cell>
          <cell r="D52">
            <v>5</v>
          </cell>
          <cell r="E52">
            <v>0</v>
          </cell>
          <cell r="F52">
            <v>0</v>
          </cell>
          <cell r="G52">
            <v>37</v>
          </cell>
          <cell r="H52">
            <v>0</v>
          </cell>
          <cell r="I52">
            <v>0</v>
          </cell>
          <cell r="J52">
            <v>0</v>
          </cell>
          <cell r="K52">
            <v>0</v>
          </cell>
          <cell r="L52">
            <v>0</v>
          </cell>
          <cell r="M52">
            <v>0</v>
          </cell>
          <cell r="N52">
            <v>13</v>
          </cell>
        </row>
        <row r="53">
          <cell r="B53">
            <v>0</v>
          </cell>
          <cell r="C53">
            <v>0</v>
          </cell>
          <cell r="D53">
            <v>3</v>
          </cell>
          <cell r="E53">
            <v>0</v>
          </cell>
          <cell r="F53">
            <v>0</v>
          </cell>
          <cell r="G53">
            <v>12</v>
          </cell>
          <cell r="H53">
            <v>0</v>
          </cell>
          <cell r="I53">
            <v>0</v>
          </cell>
          <cell r="J53">
            <v>0</v>
          </cell>
          <cell r="K53">
            <v>0</v>
          </cell>
          <cell r="L53">
            <v>0</v>
          </cell>
          <cell r="M53">
            <v>0</v>
          </cell>
          <cell r="N53">
            <v>2</v>
          </cell>
        </row>
        <row r="54">
          <cell r="B54">
            <v>8</v>
          </cell>
          <cell r="C54">
            <v>0</v>
          </cell>
          <cell r="D54">
            <v>51</v>
          </cell>
          <cell r="E54">
            <v>62</v>
          </cell>
          <cell r="F54">
            <v>1</v>
          </cell>
          <cell r="G54">
            <v>12</v>
          </cell>
          <cell r="H54">
            <v>0</v>
          </cell>
          <cell r="I54">
            <v>1</v>
          </cell>
          <cell r="J54">
            <v>2</v>
          </cell>
          <cell r="K54">
            <v>1</v>
          </cell>
          <cell r="L54">
            <v>2</v>
          </cell>
          <cell r="M54">
            <v>0</v>
          </cell>
          <cell r="N54">
            <v>0</v>
          </cell>
        </row>
        <row r="60">
          <cell r="B60">
            <v>2046</v>
          </cell>
          <cell r="C60">
            <v>457</v>
          </cell>
          <cell r="D60">
            <v>73</v>
          </cell>
          <cell r="E60">
            <v>176</v>
          </cell>
          <cell r="F60">
            <v>206</v>
          </cell>
          <cell r="G60">
            <v>0</v>
          </cell>
          <cell r="H60">
            <v>30</v>
          </cell>
          <cell r="I60">
            <v>225</v>
          </cell>
          <cell r="J60">
            <v>51</v>
          </cell>
          <cell r="K60">
            <v>19</v>
          </cell>
          <cell r="L60">
            <v>5</v>
          </cell>
          <cell r="M60">
            <v>137</v>
          </cell>
          <cell r="N60">
            <v>0</v>
          </cell>
        </row>
        <row r="61">
          <cell r="B61">
            <v>9</v>
          </cell>
          <cell r="C61">
            <v>0</v>
          </cell>
          <cell r="D61">
            <v>0</v>
          </cell>
          <cell r="E61">
            <v>49</v>
          </cell>
          <cell r="F61">
            <v>1</v>
          </cell>
          <cell r="G61">
            <v>6</v>
          </cell>
          <cell r="H61">
            <v>0</v>
          </cell>
          <cell r="I61">
            <v>0</v>
          </cell>
          <cell r="J61">
            <v>0</v>
          </cell>
          <cell r="K61">
            <v>0</v>
          </cell>
          <cell r="L61">
            <v>0</v>
          </cell>
          <cell r="M61">
            <v>0</v>
          </cell>
          <cell r="N61">
            <v>0</v>
          </cell>
        </row>
        <row r="62">
          <cell r="B62">
            <v>256</v>
          </cell>
          <cell r="C62">
            <v>14</v>
          </cell>
          <cell r="D62">
            <v>2</v>
          </cell>
          <cell r="E62">
            <v>252</v>
          </cell>
          <cell r="F62">
            <v>78</v>
          </cell>
          <cell r="G62">
            <v>35</v>
          </cell>
          <cell r="H62">
            <v>6</v>
          </cell>
          <cell r="I62">
            <v>26</v>
          </cell>
          <cell r="J62">
            <v>60</v>
          </cell>
          <cell r="K62">
            <v>28</v>
          </cell>
          <cell r="L62">
            <v>27</v>
          </cell>
          <cell r="M62">
            <v>11</v>
          </cell>
          <cell r="N62">
            <v>11</v>
          </cell>
        </row>
        <row r="63">
          <cell r="B63">
            <v>1093</v>
          </cell>
          <cell r="C63">
            <v>260</v>
          </cell>
          <cell r="D63">
            <v>126</v>
          </cell>
          <cell r="E63">
            <v>362</v>
          </cell>
          <cell r="F63">
            <v>153</v>
          </cell>
          <cell r="G63">
            <v>99</v>
          </cell>
          <cell r="H63">
            <v>16</v>
          </cell>
          <cell r="I63">
            <v>29</v>
          </cell>
          <cell r="J63">
            <v>91</v>
          </cell>
          <cell r="K63">
            <v>41</v>
          </cell>
          <cell r="L63">
            <v>52</v>
          </cell>
          <cell r="M63">
            <v>34</v>
          </cell>
          <cell r="N63">
            <v>115</v>
          </cell>
        </row>
        <row r="64">
          <cell r="B64">
            <v>15</v>
          </cell>
          <cell r="C64">
            <v>7</v>
          </cell>
          <cell r="D64">
            <v>1</v>
          </cell>
          <cell r="E64">
            <v>25</v>
          </cell>
          <cell r="F64">
            <v>0</v>
          </cell>
          <cell r="G64">
            <v>0</v>
          </cell>
          <cell r="H64">
            <v>0</v>
          </cell>
          <cell r="I64">
            <v>0</v>
          </cell>
          <cell r="J64">
            <v>0</v>
          </cell>
          <cell r="K64">
            <v>0</v>
          </cell>
          <cell r="L64">
            <v>0</v>
          </cell>
          <cell r="M64">
            <v>1</v>
          </cell>
          <cell r="N64">
            <v>0</v>
          </cell>
        </row>
        <row r="65">
          <cell r="B65">
            <v>404</v>
          </cell>
          <cell r="C65">
            <v>71</v>
          </cell>
          <cell r="D65">
            <v>10</v>
          </cell>
          <cell r="E65">
            <v>132</v>
          </cell>
          <cell r="F65">
            <v>84</v>
          </cell>
          <cell r="G65">
            <v>5</v>
          </cell>
          <cell r="H65">
            <v>8</v>
          </cell>
          <cell r="I65">
            <v>43</v>
          </cell>
          <cell r="J65">
            <v>72</v>
          </cell>
          <cell r="K65">
            <v>45</v>
          </cell>
          <cell r="L65">
            <v>29</v>
          </cell>
          <cell r="M65">
            <v>20</v>
          </cell>
          <cell r="N65">
            <v>1</v>
          </cell>
        </row>
        <row r="66">
          <cell r="B66">
            <v>0</v>
          </cell>
          <cell r="C66">
            <v>0</v>
          </cell>
          <cell r="D66">
            <v>0</v>
          </cell>
          <cell r="E66">
            <v>2</v>
          </cell>
          <cell r="F66">
            <v>0</v>
          </cell>
          <cell r="G66">
            <v>0</v>
          </cell>
          <cell r="H66">
            <v>0</v>
          </cell>
          <cell r="I66">
            <v>0</v>
          </cell>
          <cell r="J66">
            <v>0</v>
          </cell>
          <cell r="K66">
            <v>0</v>
          </cell>
          <cell r="L66">
            <v>0</v>
          </cell>
          <cell r="M66">
            <v>0</v>
          </cell>
          <cell r="N66">
            <v>0</v>
          </cell>
        </row>
        <row r="67">
          <cell r="B67">
            <v>0</v>
          </cell>
          <cell r="C67">
            <v>0</v>
          </cell>
          <cell r="D67">
            <v>0</v>
          </cell>
          <cell r="E67">
            <v>5</v>
          </cell>
          <cell r="F67">
            <v>0</v>
          </cell>
          <cell r="G67">
            <v>0</v>
          </cell>
          <cell r="H67">
            <v>0</v>
          </cell>
          <cell r="I67">
            <v>0</v>
          </cell>
          <cell r="J67">
            <v>0</v>
          </cell>
          <cell r="K67">
            <v>0</v>
          </cell>
          <cell r="L67">
            <v>0</v>
          </cell>
          <cell r="M67">
            <v>0</v>
          </cell>
          <cell r="N67">
            <v>0</v>
          </cell>
        </row>
        <row r="68">
          <cell r="B68">
            <v>0</v>
          </cell>
          <cell r="C68">
            <v>0</v>
          </cell>
          <cell r="D68">
            <v>0</v>
          </cell>
          <cell r="E68">
            <v>13</v>
          </cell>
          <cell r="F68">
            <v>0</v>
          </cell>
          <cell r="G68">
            <v>0</v>
          </cell>
          <cell r="H68">
            <v>0</v>
          </cell>
          <cell r="I68">
            <v>0</v>
          </cell>
          <cell r="J68">
            <v>0</v>
          </cell>
          <cell r="K68">
            <v>0</v>
          </cell>
          <cell r="L68">
            <v>0</v>
          </cell>
          <cell r="M68">
            <v>0</v>
          </cell>
          <cell r="N68">
            <v>0</v>
          </cell>
        </row>
        <row r="69">
          <cell r="B69">
            <v>0</v>
          </cell>
          <cell r="C69">
            <v>0</v>
          </cell>
          <cell r="D69">
            <v>0</v>
          </cell>
          <cell r="E69">
            <v>6</v>
          </cell>
          <cell r="F69">
            <v>0</v>
          </cell>
          <cell r="G69">
            <v>0</v>
          </cell>
          <cell r="H69">
            <v>0</v>
          </cell>
          <cell r="I69">
            <v>0</v>
          </cell>
          <cell r="J69">
            <v>0</v>
          </cell>
          <cell r="K69">
            <v>0</v>
          </cell>
          <cell r="L69">
            <v>0</v>
          </cell>
          <cell r="M69">
            <v>0</v>
          </cell>
          <cell r="N69">
            <v>0</v>
          </cell>
        </row>
        <row r="70">
          <cell r="B70">
            <v>0</v>
          </cell>
          <cell r="C70">
            <v>1</v>
          </cell>
          <cell r="D70">
            <v>0</v>
          </cell>
          <cell r="E70">
            <v>6</v>
          </cell>
          <cell r="F70">
            <v>0</v>
          </cell>
          <cell r="G70">
            <v>0</v>
          </cell>
          <cell r="H70">
            <v>0</v>
          </cell>
          <cell r="I70">
            <v>0</v>
          </cell>
          <cell r="J70">
            <v>0</v>
          </cell>
          <cell r="K70">
            <v>0</v>
          </cell>
          <cell r="L70">
            <v>0</v>
          </cell>
          <cell r="M70">
            <v>0</v>
          </cell>
          <cell r="N70">
            <v>0</v>
          </cell>
        </row>
        <row r="71">
          <cell r="B71">
            <v>0</v>
          </cell>
          <cell r="C71">
            <v>0</v>
          </cell>
          <cell r="D71">
            <v>0</v>
          </cell>
          <cell r="E71">
            <v>3</v>
          </cell>
          <cell r="F71">
            <v>0</v>
          </cell>
          <cell r="G71">
            <v>0</v>
          </cell>
          <cell r="H71">
            <v>0</v>
          </cell>
          <cell r="I71">
            <v>0</v>
          </cell>
          <cell r="J71">
            <v>0</v>
          </cell>
          <cell r="K71">
            <v>0</v>
          </cell>
          <cell r="L71">
            <v>0</v>
          </cell>
          <cell r="M71">
            <v>0</v>
          </cell>
          <cell r="N71">
            <v>0</v>
          </cell>
        </row>
        <row r="72">
          <cell r="B72">
            <v>558</v>
          </cell>
          <cell r="C72">
            <v>133</v>
          </cell>
          <cell r="D72">
            <v>22</v>
          </cell>
          <cell r="E72">
            <v>62</v>
          </cell>
          <cell r="F72">
            <v>75</v>
          </cell>
          <cell r="G72">
            <v>0</v>
          </cell>
          <cell r="H72">
            <v>9</v>
          </cell>
          <cell r="I72">
            <v>59</v>
          </cell>
          <cell r="J72">
            <v>34</v>
          </cell>
          <cell r="K72">
            <v>18</v>
          </cell>
          <cell r="L72">
            <v>9</v>
          </cell>
          <cell r="M72">
            <v>32</v>
          </cell>
          <cell r="N72">
            <v>0</v>
          </cell>
        </row>
        <row r="78">
          <cell r="B78">
            <v>4566</v>
          </cell>
          <cell r="C78">
            <v>619</v>
          </cell>
          <cell r="D78">
            <v>644</v>
          </cell>
          <cell r="E78">
            <v>586</v>
          </cell>
          <cell r="F78">
            <v>67</v>
          </cell>
          <cell r="G78">
            <v>563</v>
          </cell>
          <cell r="H78">
            <v>6</v>
          </cell>
          <cell r="I78">
            <v>123</v>
          </cell>
          <cell r="J78">
            <v>0</v>
          </cell>
          <cell r="K78">
            <v>0</v>
          </cell>
          <cell r="L78">
            <v>2</v>
          </cell>
          <cell r="M78">
            <v>122</v>
          </cell>
          <cell r="N78">
            <v>710</v>
          </cell>
        </row>
        <row r="79">
          <cell r="B79">
            <v>989</v>
          </cell>
          <cell r="C79">
            <v>5</v>
          </cell>
          <cell r="D79">
            <v>103</v>
          </cell>
          <cell r="E79">
            <v>203</v>
          </cell>
          <cell r="F79">
            <v>374</v>
          </cell>
          <cell r="G79">
            <v>95</v>
          </cell>
          <cell r="H79">
            <v>73</v>
          </cell>
          <cell r="I79">
            <v>68</v>
          </cell>
          <cell r="J79">
            <v>146</v>
          </cell>
          <cell r="K79">
            <v>114</v>
          </cell>
          <cell r="L79">
            <v>119</v>
          </cell>
          <cell r="M79">
            <v>35</v>
          </cell>
          <cell r="N79">
            <v>131</v>
          </cell>
        </row>
        <row r="80">
          <cell r="B80">
            <v>454</v>
          </cell>
          <cell r="C80">
            <v>76</v>
          </cell>
          <cell r="D80">
            <v>3</v>
          </cell>
          <cell r="E80">
            <v>29</v>
          </cell>
          <cell r="F80">
            <v>95</v>
          </cell>
          <cell r="G80">
            <v>10</v>
          </cell>
          <cell r="H80">
            <v>16</v>
          </cell>
          <cell r="I80">
            <v>42</v>
          </cell>
          <cell r="J80">
            <v>39</v>
          </cell>
          <cell r="K80">
            <v>46</v>
          </cell>
          <cell r="L80">
            <v>32</v>
          </cell>
          <cell r="M80">
            <v>22</v>
          </cell>
          <cell r="N80">
            <v>10</v>
          </cell>
        </row>
        <row r="81">
          <cell r="B81">
            <v>620</v>
          </cell>
          <cell r="C81">
            <v>259</v>
          </cell>
          <cell r="D81">
            <v>55</v>
          </cell>
          <cell r="E81">
            <v>0</v>
          </cell>
          <cell r="F81">
            <v>5</v>
          </cell>
          <cell r="G81">
            <v>0</v>
          </cell>
          <cell r="H81">
            <v>0</v>
          </cell>
          <cell r="I81">
            <v>4</v>
          </cell>
          <cell r="J81">
            <v>0</v>
          </cell>
          <cell r="K81">
            <v>0</v>
          </cell>
          <cell r="L81">
            <v>0</v>
          </cell>
          <cell r="M81">
            <v>26</v>
          </cell>
          <cell r="N81">
            <v>0</v>
          </cell>
        </row>
        <row r="82">
          <cell r="B82">
            <v>759</v>
          </cell>
          <cell r="C82">
            <v>198</v>
          </cell>
          <cell r="D82">
            <v>122</v>
          </cell>
          <cell r="E82">
            <v>24</v>
          </cell>
          <cell r="F82">
            <v>2</v>
          </cell>
          <cell r="G82">
            <v>23</v>
          </cell>
          <cell r="H82">
            <v>0</v>
          </cell>
          <cell r="I82">
            <v>0</v>
          </cell>
          <cell r="J82">
            <v>0</v>
          </cell>
          <cell r="K82">
            <v>0</v>
          </cell>
          <cell r="L82">
            <v>0</v>
          </cell>
          <cell r="M82">
            <v>9</v>
          </cell>
          <cell r="N82">
            <v>62</v>
          </cell>
        </row>
        <row r="83">
          <cell r="B83">
            <v>379</v>
          </cell>
          <cell r="C83">
            <v>73</v>
          </cell>
          <cell r="D83">
            <v>10</v>
          </cell>
          <cell r="E83">
            <v>0</v>
          </cell>
          <cell r="F83">
            <v>4</v>
          </cell>
          <cell r="G83">
            <v>0</v>
          </cell>
          <cell r="H83">
            <v>0</v>
          </cell>
          <cell r="I83">
            <v>12</v>
          </cell>
          <cell r="J83">
            <v>0</v>
          </cell>
          <cell r="K83">
            <v>0</v>
          </cell>
          <cell r="L83">
            <v>0</v>
          </cell>
          <cell r="M83">
            <v>14</v>
          </cell>
          <cell r="N83">
            <v>0</v>
          </cell>
        </row>
        <row r="84">
          <cell r="B84">
            <v>57</v>
          </cell>
          <cell r="C84">
            <v>13</v>
          </cell>
          <cell r="D84">
            <v>13</v>
          </cell>
          <cell r="E84">
            <v>3</v>
          </cell>
          <cell r="F84">
            <v>0</v>
          </cell>
          <cell r="G84">
            <v>2</v>
          </cell>
          <cell r="H84">
            <v>0</v>
          </cell>
          <cell r="I84">
            <v>0</v>
          </cell>
          <cell r="J84">
            <v>0</v>
          </cell>
          <cell r="K84">
            <v>0</v>
          </cell>
          <cell r="L84">
            <v>0</v>
          </cell>
          <cell r="M84">
            <v>0</v>
          </cell>
          <cell r="N84">
            <v>7</v>
          </cell>
        </row>
        <row r="85">
          <cell r="B85">
            <v>379</v>
          </cell>
          <cell r="C85">
            <v>9</v>
          </cell>
          <cell r="D85">
            <v>102</v>
          </cell>
          <cell r="E85">
            <v>10</v>
          </cell>
          <cell r="F85">
            <v>1</v>
          </cell>
          <cell r="G85">
            <v>25</v>
          </cell>
          <cell r="H85">
            <v>0</v>
          </cell>
          <cell r="I85">
            <v>0</v>
          </cell>
          <cell r="J85">
            <v>0</v>
          </cell>
          <cell r="K85">
            <v>0</v>
          </cell>
          <cell r="L85">
            <v>0</v>
          </cell>
          <cell r="M85">
            <v>0</v>
          </cell>
          <cell r="N85">
            <v>75</v>
          </cell>
        </row>
        <row r="86">
          <cell r="B86">
            <v>139</v>
          </cell>
          <cell r="C86">
            <v>101</v>
          </cell>
          <cell r="D86">
            <v>75</v>
          </cell>
          <cell r="E86">
            <v>2</v>
          </cell>
          <cell r="F86">
            <v>0</v>
          </cell>
          <cell r="G86">
            <v>3</v>
          </cell>
          <cell r="H86">
            <v>0</v>
          </cell>
          <cell r="I86">
            <v>0</v>
          </cell>
          <cell r="J86">
            <v>0</v>
          </cell>
          <cell r="K86">
            <v>0</v>
          </cell>
          <cell r="L86">
            <v>0</v>
          </cell>
          <cell r="M86">
            <v>2</v>
          </cell>
          <cell r="N86">
            <v>11</v>
          </cell>
        </row>
        <row r="87">
          <cell r="B87">
            <v>27</v>
          </cell>
          <cell r="C87">
            <v>76</v>
          </cell>
          <cell r="D87">
            <v>71</v>
          </cell>
          <cell r="E87">
            <v>6</v>
          </cell>
          <cell r="F87">
            <v>0</v>
          </cell>
          <cell r="G87">
            <v>8</v>
          </cell>
          <cell r="H87">
            <v>0</v>
          </cell>
          <cell r="I87">
            <v>0</v>
          </cell>
          <cell r="J87">
            <v>0</v>
          </cell>
          <cell r="K87">
            <v>0</v>
          </cell>
          <cell r="L87">
            <v>0</v>
          </cell>
          <cell r="M87">
            <v>0</v>
          </cell>
          <cell r="N87">
            <v>11</v>
          </cell>
        </row>
        <row r="88">
          <cell r="B88">
            <v>16</v>
          </cell>
          <cell r="C88">
            <v>59</v>
          </cell>
          <cell r="D88">
            <v>45</v>
          </cell>
          <cell r="E88">
            <v>3</v>
          </cell>
          <cell r="F88">
            <v>0</v>
          </cell>
          <cell r="G88">
            <v>4</v>
          </cell>
          <cell r="H88">
            <v>0</v>
          </cell>
          <cell r="I88">
            <v>0</v>
          </cell>
          <cell r="J88">
            <v>0</v>
          </cell>
          <cell r="K88">
            <v>0</v>
          </cell>
          <cell r="L88">
            <v>0</v>
          </cell>
          <cell r="M88">
            <v>0</v>
          </cell>
          <cell r="N88">
            <v>6</v>
          </cell>
        </row>
        <row r="89">
          <cell r="B89">
            <v>189</v>
          </cell>
          <cell r="C89">
            <v>2</v>
          </cell>
          <cell r="D89">
            <v>35</v>
          </cell>
          <cell r="E89">
            <v>30</v>
          </cell>
          <cell r="F89">
            <v>20</v>
          </cell>
          <cell r="G89">
            <v>28</v>
          </cell>
          <cell r="H89">
            <v>1</v>
          </cell>
          <cell r="I89">
            <v>0</v>
          </cell>
          <cell r="J89">
            <v>5</v>
          </cell>
          <cell r="K89">
            <v>0</v>
          </cell>
          <cell r="L89">
            <v>0</v>
          </cell>
          <cell r="M89">
            <v>0</v>
          </cell>
          <cell r="N89">
            <v>44</v>
          </cell>
        </row>
        <row r="90">
          <cell r="B90">
            <v>551</v>
          </cell>
          <cell r="C90">
            <v>134</v>
          </cell>
          <cell r="D90">
            <v>17</v>
          </cell>
          <cell r="E90">
            <v>0</v>
          </cell>
          <cell r="F90">
            <v>12</v>
          </cell>
          <cell r="G90">
            <v>0</v>
          </cell>
          <cell r="H90">
            <v>1</v>
          </cell>
          <cell r="I90">
            <v>29</v>
          </cell>
          <cell r="J90">
            <v>0</v>
          </cell>
          <cell r="K90">
            <v>0</v>
          </cell>
          <cell r="L90">
            <v>0</v>
          </cell>
          <cell r="M90">
            <v>26</v>
          </cell>
          <cell r="N90">
            <v>0</v>
          </cell>
        </row>
        <row r="96">
          <cell r="B96">
            <v>22</v>
          </cell>
          <cell r="C96">
            <v>34</v>
          </cell>
          <cell r="D96">
            <v>148</v>
          </cell>
          <cell r="E96">
            <v>7</v>
          </cell>
          <cell r="F96">
            <v>5</v>
          </cell>
          <cell r="G96">
            <v>182</v>
          </cell>
          <cell r="H96">
            <v>0</v>
          </cell>
          <cell r="I96">
            <v>1</v>
          </cell>
          <cell r="J96">
            <v>1</v>
          </cell>
          <cell r="K96">
            <v>0</v>
          </cell>
          <cell r="L96">
            <v>0</v>
          </cell>
          <cell r="M96">
            <v>1</v>
          </cell>
          <cell r="N96">
            <v>91</v>
          </cell>
        </row>
        <row r="97">
          <cell r="B97">
            <v>69</v>
          </cell>
          <cell r="C97">
            <v>0</v>
          </cell>
          <cell r="D97">
            <v>18</v>
          </cell>
          <cell r="E97">
            <v>0</v>
          </cell>
          <cell r="F97">
            <v>0</v>
          </cell>
          <cell r="G97">
            <v>124</v>
          </cell>
          <cell r="H97">
            <v>0</v>
          </cell>
          <cell r="I97">
            <v>0</v>
          </cell>
          <cell r="J97">
            <v>0</v>
          </cell>
          <cell r="K97">
            <v>0</v>
          </cell>
          <cell r="L97">
            <v>0</v>
          </cell>
          <cell r="M97">
            <v>0</v>
          </cell>
          <cell r="N97">
            <v>53</v>
          </cell>
        </row>
        <row r="98">
          <cell r="B98">
            <v>199</v>
          </cell>
          <cell r="C98">
            <v>8</v>
          </cell>
          <cell r="D98">
            <v>93</v>
          </cell>
          <cell r="E98">
            <v>87</v>
          </cell>
          <cell r="F98">
            <v>15</v>
          </cell>
          <cell r="G98">
            <v>195</v>
          </cell>
          <cell r="H98">
            <v>0</v>
          </cell>
          <cell r="I98">
            <v>2</v>
          </cell>
          <cell r="J98">
            <v>11</v>
          </cell>
          <cell r="K98">
            <v>2</v>
          </cell>
          <cell r="L98">
            <v>5</v>
          </cell>
          <cell r="M98">
            <v>1</v>
          </cell>
          <cell r="N98">
            <v>90</v>
          </cell>
        </row>
        <row r="99">
          <cell r="B99">
            <v>15</v>
          </cell>
          <cell r="C99">
            <v>0</v>
          </cell>
          <cell r="D99">
            <v>40</v>
          </cell>
          <cell r="E99">
            <v>0</v>
          </cell>
          <cell r="F99">
            <v>0</v>
          </cell>
          <cell r="G99">
            <v>42</v>
          </cell>
          <cell r="H99">
            <v>0</v>
          </cell>
          <cell r="I99">
            <v>0</v>
          </cell>
          <cell r="J99">
            <v>0</v>
          </cell>
          <cell r="K99">
            <v>0</v>
          </cell>
          <cell r="L99">
            <v>0</v>
          </cell>
          <cell r="M99">
            <v>0</v>
          </cell>
          <cell r="N99">
            <v>13</v>
          </cell>
        </row>
        <row r="100">
          <cell r="B100">
            <v>22</v>
          </cell>
          <cell r="C100">
            <v>0</v>
          </cell>
          <cell r="D100">
            <v>9</v>
          </cell>
          <cell r="E100">
            <v>0</v>
          </cell>
          <cell r="F100">
            <v>0</v>
          </cell>
          <cell r="G100">
            <v>47</v>
          </cell>
          <cell r="H100">
            <v>0</v>
          </cell>
          <cell r="I100">
            <v>0</v>
          </cell>
          <cell r="J100">
            <v>0</v>
          </cell>
          <cell r="K100">
            <v>0</v>
          </cell>
          <cell r="L100">
            <v>0</v>
          </cell>
          <cell r="M100">
            <v>0</v>
          </cell>
          <cell r="N100">
            <v>20</v>
          </cell>
        </row>
        <row r="101">
          <cell r="B101">
            <v>66</v>
          </cell>
          <cell r="C101">
            <v>72</v>
          </cell>
          <cell r="D101">
            <v>143</v>
          </cell>
          <cell r="E101">
            <v>26</v>
          </cell>
          <cell r="F101">
            <v>31</v>
          </cell>
          <cell r="G101">
            <v>1</v>
          </cell>
          <cell r="H101">
            <v>2</v>
          </cell>
          <cell r="I101">
            <v>12</v>
          </cell>
          <cell r="J101">
            <v>5</v>
          </cell>
          <cell r="K101">
            <v>9</v>
          </cell>
          <cell r="L101">
            <v>4</v>
          </cell>
          <cell r="M101">
            <v>10</v>
          </cell>
          <cell r="N101">
            <v>0</v>
          </cell>
        </row>
        <row r="102">
          <cell r="B102">
            <v>1</v>
          </cell>
          <cell r="C102">
            <v>0</v>
          </cell>
          <cell r="D102">
            <v>0</v>
          </cell>
          <cell r="E102">
            <v>0</v>
          </cell>
          <cell r="F102">
            <v>0</v>
          </cell>
          <cell r="G102">
            <v>3</v>
          </cell>
          <cell r="H102">
            <v>0</v>
          </cell>
          <cell r="I102">
            <v>0</v>
          </cell>
          <cell r="J102">
            <v>0</v>
          </cell>
          <cell r="K102">
            <v>0</v>
          </cell>
          <cell r="L102">
            <v>0</v>
          </cell>
          <cell r="M102">
            <v>0</v>
          </cell>
          <cell r="N102">
            <v>2</v>
          </cell>
        </row>
        <row r="103">
          <cell r="B103">
            <v>5</v>
          </cell>
          <cell r="C103">
            <v>0</v>
          </cell>
          <cell r="D103">
            <v>6</v>
          </cell>
          <cell r="E103">
            <v>0</v>
          </cell>
          <cell r="F103">
            <v>0</v>
          </cell>
          <cell r="G103">
            <v>37</v>
          </cell>
          <cell r="H103">
            <v>0</v>
          </cell>
          <cell r="I103">
            <v>0</v>
          </cell>
          <cell r="J103">
            <v>0</v>
          </cell>
          <cell r="K103">
            <v>0</v>
          </cell>
          <cell r="L103">
            <v>0</v>
          </cell>
          <cell r="M103">
            <v>0</v>
          </cell>
          <cell r="N103">
            <v>21</v>
          </cell>
        </row>
        <row r="104">
          <cell r="B104">
            <v>3</v>
          </cell>
          <cell r="C104">
            <v>0</v>
          </cell>
          <cell r="D104">
            <v>5</v>
          </cell>
          <cell r="E104">
            <v>0</v>
          </cell>
          <cell r="F104">
            <v>0</v>
          </cell>
          <cell r="G104">
            <v>8</v>
          </cell>
          <cell r="H104">
            <v>0</v>
          </cell>
          <cell r="I104">
            <v>0</v>
          </cell>
          <cell r="J104">
            <v>0</v>
          </cell>
          <cell r="K104">
            <v>0</v>
          </cell>
          <cell r="L104">
            <v>0</v>
          </cell>
          <cell r="M104">
            <v>0</v>
          </cell>
          <cell r="N104">
            <v>4</v>
          </cell>
        </row>
        <row r="105">
          <cell r="B105">
            <v>1</v>
          </cell>
          <cell r="C105">
            <v>0</v>
          </cell>
          <cell r="D105">
            <v>3</v>
          </cell>
          <cell r="E105">
            <v>0</v>
          </cell>
          <cell r="F105">
            <v>0</v>
          </cell>
          <cell r="G105">
            <v>13</v>
          </cell>
          <cell r="H105">
            <v>0</v>
          </cell>
          <cell r="I105">
            <v>0</v>
          </cell>
          <cell r="J105">
            <v>0</v>
          </cell>
          <cell r="K105">
            <v>0</v>
          </cell>
          <cell r="L105">
            <v>0</v>
          </cell>
          <cell r="M105">
            <v>0</v>
          </cell>
          <cell r="N105">
            <v>3</v>
          </cell>
        </row>
        <row r="106">
          <cell r="B106">
            <v>0</v>
          </cell>
          <cell r="C106">
            <v>0</v>
          </cell>
          <cell r="D106">
            <v>2</v>
          </cell>
          <cell r="E106">
            <v>0</v>
          </cell>
          <cell r="F106">
            <v>0</v>
          </cell>
          <cell r="G106">
            <v>4</v>
          </cell>
          <cell r="H106">
            <v>0</v>
          </cell>
          <cell r="I106">
            <v>0</v>
          </cell>
          <cell r="J106">
            <v>0</v>
          </cell>
          <cell r="K106">
            <v>0</v>
          </cell>
          <cell r="L106">
            <v>0</v>
          </cell>
          <cell r="M106">
            <v>0</v>
          </cell>
          <cell r="N106">
            <v>0</v>
          </cell>
        </row>
        <row r="107">
          <cell r="B107">
            <v>5</v>
          </cell>
          <cell r="C107">
            <v>0</v>
          </cell>
          <cell r="D107">
            <v>3</v>
          </cell>
          <cell r="E107">
            <v>0</v>
          </cell>
          <cell r="F107">
            <v>0</v>
          </cell>
          <cell r="G107">
            <v>22</v>
          </cell>
          <cell r="H107">
            <v>0</v>
          </cell>
          <cell r="I107">
            <v>0</v>
          </cell>
          <cell r="J107">
            <v>0</v>
          </cell>
          <cell r="K107">
            <v>0</v>
          </cell>
          <cell r="L107">
            <v>0</v>
          </cell>
          <cell r="M107">
            <v>0</v>
          </cell>
          <cell r="N107">
            <v>12</v>
          </cell>
        </row>
        <row r="108">
          <cell r="B108">
            <v>13</v>
          </cell>
          <cell r="C108">
            <v>29</v>
          </cell>
          <cell r="D108">
            <v>56</v>
          </cell>
          <cell r="E108">
            <v>4</v>
          </cell>
          <cell r="F108">
            <v>5</v>
          </cell>
          <cell r="G108">
            <v>0</v>
          </cell>
          <cell r="H108">
            <v>0</v>
          </cell>
          <cell r="I108">
            <v>2</v>
          </cell>
          <cell r="J108">
            <v>0</v>
          </cell>
          <cell r="K108">
            <v>1</v>
          </cell>
          <cell r="L108">
            <v>0</v>
          </cell>
          <cell r="M108">
            <v>4</v>
          </cell>
          <cell r="N108">
            <v>0</v>
          </cell>
        </row>
        <row r="114">
          <cell r="B114">
            <v>57</v>
          </cell>
          <cell r="C114">
            <v>383</v>
          </cell>
          <cell r="D114">
            <v>246</v>
          </cell>
          <cell r="E114">
            <v>5</v>
          </cell>
          <cell r="F114">
            <v>0</v>
          </cell>
          <cell r="G114">
            <v>130</v>
          </cell>
          <cell r="H114">
            <v>0</v>
          </cell>
          <cell r="I114">
            <v>0</v>
          </cell>
          <cell r="J114">
            <v>0</v>
          </cell>
          <cell r="K114">
            <v>0</v>
          </cell>
          <cell r="L114">
            <v>0</v>
          </cell>
          <cell r="M114">
            <v>2</v>
          </cell>
          <cell r="N114">
            <v>84</v>
          </cell>
        </row>
        <row r="115">
          <cell r="B115">
            <v>507</v>
          </cell>
          <cell r="C115">
            <v>334</v>
          </cell>
          <cell r="D115">
            <v>357</v>
          </cell>
          <cell r="E115">
            <v>114</v>
          </cell>
          <cell r="F115">
            <v>95</v>
          </cell>
          <cell r="G115">
            <v>215</v>
          </cell>
          <cell r="H115">
            <v>11</v>
          </cell>
          <cell r="I115">
            <v>13</v>
          </cell>
          <cell r="J115">
            <v>42</v>
          </cell>
          <cell r="K115">
            <v>31</v>
          </cell>
          <cell r="L115">
            <v>32</v>
          </cell>
          <cell r="M115">
            <v>16</v>
          </cell>
          <cell r="N115">
            <v>167</v>
          </cell>
        </row>
        <row r="116">
          <cell r="B116">
            <v>126</v>
          </cell>
          <cell r="C116">
            <v>253</v>
          </cell>
          <cell r="D116">
            <v>0</v>
          </cell>
          <cell r="E116">
            <v>1</v>
          </cell>
          <cell r="F116">
            <v>9</v>
          </cell>
          <cell r="G116">
            <v>0</v>
          </cell>
          <cell r="H116">
            <v>2</v>
          </cell>
          <cell r="I116">
            <v>3</v>
          </cell>
          <cell r="J116">
            <v>4</v>
          </cell>
          <cell r="K116">
            <v>4</v>
          </cell>
          <cell r="L116">
            <v>4</v>
          </cell>
          <cell r="M116">
            <v>12</v>
          </cell>
          <cell r="N116">
            <v>1</v>
          </cell>
        </row>
        <row r="117">
          <cell r="B117">
            <v>0</v>
          </cell>
          <cell r="C117">
            <v>88</v>
          </cell>
          <cell r="D117">
            <v>1</v>
          </cell>
          <cell r="E117">
            <v>0</v>
          </cell>
          <cell r="F117">
            <v>0</v>
          </cell>
          <cell r="G117">
            <v>0</v>
          </cell>
          <cell r="H117">
            <v>0</v>
          </cell>
          <cell r="I117">
            <v>0</v>
          </cell>
          <cell r="J117">
            <v>0</v>
          </cell>
          <cell r="K117">
            <v>0</v>
          </cell>
          <cell r="L117">
            <v>0</v>
          </cell>
          <cell r="M117">
            <v>0</v>
          </cell>
          <cell r="N117">
            <v>0</v>
          </cell>
        </row>
        <row r="118">
          <cell r="B118">
            <v>0</v>
          </cell>
          <cell r="C118">
            <v>87</v>
          </cell>
          <cell r="D118">
            <v>13</v>
          </cell>
          <cell r="E118">
            <v>0</v>
          </cell>
          <cell r="F118">
            <v>0</v>
          </cell>
          <cell r="G118">
            <v>1</v>
          </cell>
          <cell r="H118">
            <v>0</v>
          </cell>
          <cell r="I118">
            <v>0</v>
          </cell>
          <cell r="J118">
            <v>0</v>
          </cell>
          <cell r="K118">
            <v>0</v>
          </cell>
          <cell r="L118">
            <v>0</v>
          </cell>
          <cell r="M118">
            <v>0</v>
          </cell>
          <cell r="N118">
            <v>1</v>
          </cell>
        </row>
        <row r="119">
          <cell r="B119">
            <v>49</v>
          </cell>
          <cell r="C119">
            <v>128</v>
          </cell>
          <cell r="D119">
            <v>0</v>
          </cell>
          <cell r="E119">
            <v>0</v>
          </cell>
          <cell r="F119">
            <v>0</v>
          </cell>
          <cell r="G119">
            <v>0</v>
          </cell>
          <cell r="H119">
            <v>0</v>
          </cell>
          <cell r="I119">
            <v>0</v>
          </cell>
          <cell r="J119">
            <v>0</v>
          </cell>
          <cell r="K119">
            <v>0</v>
          </cell>
          <cell r="L119">
            <v>0</v>
          </cell>
          <cell r="M119">
            <v>7</v>
          </cell>
          <cell r="N119">
            <v>0</v>
          </cell>
        </row>
        <row r="120">
          <cell r="B120">
            <v>0</v>
          </cell>
          <cell r="C120">
            <v>8</v>
          </cell>
          <cell r="D120">
            <v>2</v>
          </cell>
          <cell r="E120">
            <v>0</v>
          </cell>
          <cell r="F120">
            <v>0</v>
          </cell>
          <cell r="G120">
            <v>0</v>
          </cell>
          <cell r="H120">
            <v>0</v>
          </cell>
          <cell r="I120">
            <v>0</v>
          </cell>
          <cell r="J120">
            <v>0</v>
          </cell>
          <cell r="K120">
            <v>0</v>
          </cell>
          <cell r="L120">
            <v>0</v>
          </cell>
          <cell r="M120">
            <v>0</v>
          </cell>
          <cell r="N120">
            <v>0</v>
          </cell>
        </row>
        <row r="121">
          <cell r="B121">
            <v>0</v>
          </cell>
          <cell r="C121">
            <v>14</v>
          </cell>
          <cell r="D121">
            <v>13</v>
          </cell>
          <cell r="E121">
            <v>0</v>
          </cell>
          <cell r="F121">
            <v>0</v>
          </cell>
          <cell r="G121">
            <v>2</v>
          </cell>
          <cell r="H121">
            <v>0</v>
          </cell>
          <cell r="I121">
            <v>0</v>
          </cell>
          <cell r="J121">
            <v>0</v>
          </cell>
          <cell r="K121">
            <v>0</v>
          </cell>
          <cell r="L121">
            <v>0</v>
          </cell>
          <cell r="M121">
            <v>0</v>
          </cell>
          <cell r="N121">
            <v>1</v>
          </cell>
        </row>
        <row r="122">
          <cell r="B122">
            <v>0</v>
          </cell>
          <cell r="C122">
            <v>42</v>
          </cell>
          <cell r="D122">
            <v>10</v>
          </cell>
          <cell r="E122">
            <v>0</v>
          </cell>
          <cell r="F122">
            <v>0</v>
          </cell>
          <cell r="G122">
            <v>0</v>
          </cell>
          <cell r="H122">
            <v>0</v>
          </cell>
          <cell r="I122">
            <v>0</v>
          </cell>
          <cell r="J122">
            <v>0</v>
          </cell>
          <cell r="K122">
            <v>0</v>
          </cell>
          <cell r="L122">
            <v>0</v>
          </cell>
          <cell r="M122">
            <v>0</v>
          </cell>
          <cell r="N122">
            <v>0</v>
          </cell>
        </row>
        <row r="123">
          <cell r="B123">
            <v>0</v>
          </cell>
          <cell r="C123">
            <v>32</v>
          </cell>
          <cell r="D123">
            <v>9</v>
          </cell>
          <cell r="E123">
            <v>0</v>
          </cell>
          <cell r="F123">
            <v>0</v>
          </cell>
          <cell r="G123">
            <v>0</v>
          </cell>
          <cell r="H123">
            <v>0</v>
          </cell>
          <cell r="I123">
            <v>0</v>
          </cell>
          <cell r="J123">
            <v>0</v>
          </cell>
          <cell r="K123">
            <v>0</v>
          </cell>
          <cell r="L123">
            <v>0</v>
          </cell>
          <cell r="M123">
            <v>0</v>
          </cell>
          <cell r="N123">
            <v>0</v>
          </cell>
        </row>
        <row r="124">
          <cell r="B124">
            <v>0</v>
          </cell>
          <cell r="C124">
            <v>26</v>
          </cell>
          <cell r="D124">
            <v>6</v>
          </cell>
          <cell r="E124">
            <v>0</v>
          </cell>
          <cell r="F124">
            <v>0</v>
          </cell>
          <cell r="G124">
            <v>0</v>
          </cell>
          <cell r="H124">
            <v>0</v>
          </cell>
          <cell r="I124">
            <v>0</v>
          </cell>
          <cell r="J124">
            <v>0</v>
          </cell>
          <cell r="K124">
            <v>0</v>
          </cell>
          <cell r="L124">
            <v>0</v>
          </cell>
          <cell r="M124">
            <v>0</v>
          </cell>
          <cell r="N124">
            <v>0</v>
          </cell>
        </row>
        <row r="125">
          <cell r="B125">
            <v>10</v>
          </cell>
          <cell r="C125">
            <v>14</v>
          </cell>
          <cell r="D125">
            <v>24</v>
          </cell>
          <cell r="E125">
            <v>1</v>
          </cell>
          <cell r="F125">
            <v>0</v>
          </cell>
          <cell r="G125">
            <v>15</v>
          </cell>
          <cell r="H125">
            <v>0</v>
          </cell>
          <cell r="I125">
            <v>0</v>
          </cell>
          <cell r="J125">
            <v>0</v>
          </cell>
          <cell r="K125">
            <v>0</v>
          </cell>
          <cell r="L125">
            <v>0</v>
          </cell>
          <cell r="M125">
            <v>0</v>
          </cell>
          <cell r="N125">
            <v>9</v>
          </cell>
        </row>
        <row r="126">
          <cell r="B126">
            <v>20</v>
          </cell>
          <cell r="C126">
            <v>89</v>
          </cell>
          <cell r="D126">
            <v>1</v>
          </cell>
          <cell r="E126">
            <v>0</v>
          </cell>
          <cell r="F126">
            <v>0</v>
          </cell>
          <cell r="G126">
            <v>0</v>
          </cell>
          <cell r="H126">
            <v>0</v>
          </cell>
          <cell r="I126">
            <v>0</v>
          </cell>
          <cell r="J126">
            <v>0</v>
          </cell>
          <cell r="K126">
            <v>0</v>
          </cell>
          <cell r="L126">
            <v>0</v>
          </cell>
          <cell r="M126">
            <v>4</v>
          </cell>
          <cell r="N126">
            <v>0</v>
          </cell>
        </row>
        <row r="132">
          <cell r="B132">
            <v>0</v>
          </cell>
          <cell r="C132">
            <v>0</v>
          </cell>
          <cell r="D132">
            <v>0</v>
          </cell>
          <cell r="E132">
            <v>0</v>
          </cell>
          <cell r="F132">
            <v>0</v>
          </cell>
          <cell r="G132">
            <v>0</v>
          </cell>
          <cell r="H132">
            <v>0</v>
          </cell>
          <cell r="I132">
            <v>0</v>
          </cell>
          <cell r="J132">
            <v>0</v>
          </cell>
          <cell r="K132">
            <v>0</v>
          </cell>
          <cell r="L132">
            <v>0</v>
          </cell>
          <cell r="M132">
            <v>0</v>
          </cell>
          <cell r="N132">
            <v>0</v>
          </cell>
        </row>
        <row r="133">
          <cell r="B133">
            <v>505</v>
          </cell>
          <cell r="C133">
            <v>0</v>
          </cell>
          <cell r="D133">
            <v>0</v>
          </cell>
          <cell r="E133">
            <v>0</v>
          </cell>
          <cell r="F133">
            <v>0</v>
          </cell>
          <cell r="G133">
            <v>0</v>
          </cell>
          <cell r="H133">
            <v>0</v>
          </cell>
          <cell r="I133">
            <v>0</v>
          </cell>
          <cell r="J133">
            <v>0</v>
          </cell>
          <cell r="K133">
            <v>0</v>
          </cell>
          <cell r="L133">
            <v>0</v>
          </cell>
          <cell r="M133">
            <v>0</v>
          </cell>
          <cell r="N133">
            <v>0</v>
          </cell>
        </row>
        <row r="134">
          <cell r="B134">
            <v>51</v>
          </cell>
          <cell r="C134">
            <v>0</v>
          </cell>
          <cell r="D134">
            <v>0</v>
          </cell>
          <cell r="E134">
            <v>0</v>
          </cell>
          <cell r="F134">
            <v>0</v>
          </cell>
          <cell r="G134">
            <v>0</v>
          </cell>
          <cell r="H134">
            <v>0</v>
          </cell>
          <cell r="I134">
            <v>0</v>
          </cell>
          <cell r="J134">
            <v>0</v>
          </cell>
          <cell r="K134">
            <v>0</v>
          </cell>
          <cell r="L134">
            <v>0</v>
          </cell>
          <cell r="M134">
            <v>0</v>
          </cell>
          <cell r="N134">
            <v>0</v>
          </cell>
        </row>
        <row r="135">
          <cell r="B135">
            <v>0</v>
          </cell>
          <cell r="C135">
            <v>0</v>
          </cell>
          <cell r="D135">
            <v>0</v>
          </cell>
          <cell r="E135">
            <v>0</v>
          </cell>
          <cell r="F135">
            <v>0</v>
          </cell>
          <cell r="G135">
            <v>0</v>
          </cell>
          <cell r="H135">
            <v>0</v>
          </cell>
          <cell r="I135">
            <v>0</v>
          </cell>
          <cell r="J135">
            <v>0</v>
          </cell>
          <cell r="K135">
            <v>0</v>
          </cell>
          <cell r="L135">
            <v>0</v>
          </cell>
          <cell r="M135">
            <v>0</v>
          </cell>
          <cell r="N135">
            <v>0</v>
          </cell>
        </row>
        <row r="136">
          <cell r="B136">
            <v>3</v>
          </cell>
          <cell r="C136">
            <v>0</v>
          </cell>
          <cell r="D136">
            <v>0</v>
          </cell>
          <cell r="E136">
            <v>0</v>
          </cell>
          <cell r="F136">
            <v>0</v>
          </cell>
          <cell r="G136">
            <v>0</v>
          </cell>
          <cell r="H136">
            <v>0</v>
          </cell>
          <cell r="I136">
            <v>0</v>
          </cell>
          <cell r="J136">
            <v>0</v>
          </cell>
          <cell r="K136">
            <v>0</v>
          </cell>
          <cell r="L136">
            <v>0</v>
          </cell>
          <cell r="M136">
            <v>0</v>
          </cell>
          <cell r="N136">
            <v>0</v>
          </cell>
        </row>
        <row r="137">
          <cell r="B137">
            <v>11</v>
          </cell>
          <cell r="C137">
            <v>0</v>
          </cell>
          <cell r="D137">
            <v>0</v>
          </cell>
          <cell r="E137">
            <v>0</v>
          </cell>
          <cell r="F137">
            <v>0</v>
          </cell>
          <cell r="G137">
            <v>0</v>
          </cell>
          <cell r="H137">
            <v>0</v>
          </cell>
          <cell r="I137">
            <v>0</v>
          </cell>
          <cell r="J137">
            <v>0</v>
          </cell>
          <cell r="K137">
            <v>0</v>
          </cell>
          <cell r="L137">
            <v>0</v>
          </cell>
          <cell r="M137">
            <v>0</v>
          </cell>
          <cell r="N137">
            <v>0</v>
          </cell>
        </row>
        <row r="138">
          <cell r="B138">
            <v>0</v>
          </cell>
          <cell r="C138">
            <v>0</v>
          </cell>
          <cell r="D138">
            <v>0</v>
          </cell>
          <cell r="E138">
            <v>0</v>
          </cell>
          <cell r="F138">
            <v>0</v>
          </cell>
          <cell r="G138">
            <v>0</v>
          </cell>
          <cell r="H138">
            <v>0</v>
          </cell>
          <cell r="I138">
            <v>0</v>
          </cell>
          <cell r="J138">
            <v>0</v>
          </cell>
          <cell r="K138">
            <v>0</v>
          </cell>
          <cell r="L138">
            <v>0</v>
          </cell>
          <cell r="M138">
            <v>0</v>
          </cell>
          <cell r="N138">
            <v>0</v>
          </cell>
        </row>
        <row r="139">
          <cell r="B139">
            <v>0</v>
          </cell>
          <cell r="C139">
            <v>0</v>
          </cell>
          <cell r="D139">
            <v>0</v>
          </cell>
          <cell r="E139">
            <v>0</v>
          </cell>
          <cell r="F139">
            <v>0</v>
          </cell>
          <cell r="G139">
            <v>0</v>
          </cell>
          <cell r="H139">
            <v>0</v>
          </cell>
          <cell r="I139">
            <v>0</v>
          </cell>
          <cell r="J139">
            <v>0</v>
          </cell>
          <cell r="K139">
            <v>0</v>
          </cell>
          <cell r="L139">
            <v>0</v>
          </cell>
          <cell r="M139">
            <v>0</v>
          </cell>
          <cell r="N139">
            <v>0</v>
          </cell>
        </row>
        <row r="140">
          <cell r="B140">
            <v>0</v>
          </cell>
          <cell r="C140">
            <v>0</v>
          </cell>
          <cell r="D140">
            <v>0</v>
          </cell>
          <cell r="E140">
            <v>0</v>
          </cell>
          <cell r="F140">
            <v>0</v>
          </cell>
          <cell r="G140">
            <v>0</v>
          </cell>
          <cell r="H140">
            <v>0</v>
          </cell>
          <cell r="I140">
            <v>0</v>
          </cell>
          <cell r="J140">
            <v>0</v>
          </cell>
          <cell r="K140">
            <v>0</v>
          </cell>
          <cell r="L140">
            <v>0</v>
          </cell>
          <cell r="M140">
            <v>0</v>
          </cell>
          <cell r="N140">
            <v>0</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row>
        <row r="142">
          <cell r="B142">
            <v>0</v>
          </cell>
          <cell r="C142">
            <v>0</v>
          </cell>
          <cell r="D142">
            <v>0</v>
          </cell>
          <cell r="E142">
            <v>0</v>
          </cell>
          <cell r="F142">
            <v>0</v>
          </cell>
          <cell r="G142">
            <v>0</v>
          </cell>
          <cell r="H142">
            <v>0</v>
          </cell>
          <cell r="I142">
            <v>0</v>
          </cell>
          <cell r="J142">
            <v>0</v>
          </cell>
          <cell r="K142">
            <v>0</v>
          </cell>
          <cell r="L142">
            <v>0</v>
          </cell>
          <cell r="M142">
            <v>0</v>
          </cell>
          <cell r="N142">
            <v>0</v>
          </cell>
        </row>
        <row r="143">
          <cell r="B143">
            <v>6</v>
          </cell>
          <cell r="C143">
            <v>0</v>
          </cell>
          <cell r="D143">
            <v>0</v>
          </cell>
          <cell r="E143">
            <v>0</v>
          </cell>
          <cell r="F143">
            <v>0</v>
          </cell>
          <cell r="G143">
            <v>0</v>
          </cell>
          <cell r="H143">
            <v>0</v>
          </cell>
          <cell r="I143">
            <v>0</v>
          </cell>
          <cell r="J143">
            <v>0</v>
          </cell>
          <cell r="K143">
            <v>0</v>
          </cell>
          <cell r="L143">
            <v>0</v>
          </cell>
          <cell r="M143">
            <v>0</v>
          </cell>
          <cell r="N143">
            <v>0</v>
          </cell>
        </row>
        <row r="144">
          <cell r="B144">
            <v>2</v>
          </cell>
          <cell r="C144">
            <v>0</v>
          </cell>
          <cell r="D144">
            <v>0</v>
          </cell>
          <cell r="E144">
            <v>0</v>
          </cell>
          <cell r="F144">
            <v>0</v>
          </cell>
          <cell r="G144">
            <v>0</v>
          </cell>
          <cell r="H144">
            <v>0</v>
          </cell>
          <cell r="I144">
            <v>0</v>
          </cell>
          <cell r="J144">
            <v>0</v>
          </cell>
          <cell r="K144">
            <v>0</v>
          </cell>
          <cell r="L144">
            <v>0</v>
          </cell>
          <cell r="M144">
            <v>0</v>
          </cell>
          <cell r="N144">
            <v>0</v>
          </cell>
        </row>
        <row r="150">
          <cell r="B150">
            <v>228</v>
          </cell>
          <cell r="C150">
            <v>211</v>
          </cell>
          <cell r="D150">
            <v>50</v>
          </cell>
          <cell r="E150">
            <v>48</v>
          </cell>
          <cell r="F150">
            <v>398</v>
          </cell>
          <cell r="G150">
            <v>51</v>
          </cell>
          <cell r="H150">
            <v>68</v>
          </cell>
          <cell r="I150">
            <v>0</v>
          </cell>
          <cell r="J150">
            <v>59</v>
          </cell>
          <cell r="K150">
            <v>3</v>
          </cell>
          <cell r="L150">
            <v>7</v>
          </cell>
          <cell r="M150">
            <v>20</v>
          </cell>
          <cell r="N150">
            <v>58</v>
          </cell>
        </row>
        <row r="151">
          <cell r="B151">
            <v>133</v>
          </cell>
          <cell r="C151">
            <v>0</v>
          </cell>
          <cell r="D151">
            <v>2</v>
          </cell>
          <cell r="E151">
            <v>15</v>
          </cell>
          <cell r="F151">
            <v>8</v>
          </cell>
          <cell r="G151">
            <v>9</v>
          </cell>
          <cell r="H151">
            <v>0</v>
          </cell>
          <cell r="I151">
            <v>1</v>
          </cell>
          <cell r="J151">
            <v>2</v>
          </cell>
          <cell r="K151">
            <v>1</v>
          </cell>
          <cell r="L151">
            <v>1</v>
          </cell>
          <cell r="M151">
            <v>7</v>
          </cell>
          <cell r="N151">
            <v>23</v>
          </cell>
        </row>
        <row r="152">
          <cell r="B152">
            <v>2</v>
          </cell>
          <cell r="C152">
            <v>0</v>
          </cell>
          <cell r="D152">
            <v>0</v>
          </cell>
          <cell r="E152">
            <v>0</v>
          </cell>
          <cell r="F152">
            <v>0</v>
          </cell>
          <cell r="G152">
            <v>0</v>
          </cell>
          <cell r="H152">
            <v>0</v>
          </cell>
          <cell r="I152">
            <v>0</v>
          </cell>
          <cell r="J152">
            <v>0</v>
          </cell>
          <cell r="K152">
            <v>0</v>
          </cell>
          <cell r="L152">
            <v>0</v>
          </cell>
          <cell r="M152">
            <v>3</v>
          </cell>
          <cell r="N152">
            <v>0</v>
          </cell>
        </row>
        <row r="153">
          <cell r="B153">
            <v>20</v>
          </cell>
          <cell r="C153">
            <v>0</v>
          </cell>
          <cell r="D153">
            <v>0</v>
          </cell>
          <cell r="E153">
            <v>0</v>
          </cell>
          <cell r="F153">
            <v>0</v>
          </cell>
          <cell r="G153">
            <v>0</v>
          </cell>
          <cell r="H153">
            <v>0</v>
          </cell>
          <cell r="I153">
            <v>0</v>
          </cell>
          <cell r="J153">
            <v>0</v>
          </cell>
          <cell r="K153">
            <v>0</v>
          </cell>
          <cell r="L153">
            <v>0</v>
          </cell>
          <cell r="M153">
            <v>3</v>
          </cell>
          <cell r="N153">
            <v>0</v>
          </cell>
        </row>
        <row r="154">
          <cell r="B154">
            <v>73</v>
          </cell>
          <cell r="C154">
            <v>1</v>
          </cell>
          <cell r="D154">
            <v>3</v>
          </cell>
          <cell r="E154">
            <v>5</v>
          </cell>
          <cell r="F154">
            <v>1</v>
          </cell>
          <cell r="G154">
            <v>3</v>
          </cell>
          <cell r="H154">
            <v>0</v>
          </cell>
          <cell r="I154">
            <v>0</v>
          </cell>
          <cell r="J154">
            <v>0</v>
          </cell>
          <cell r="K154">
            <v>0</v>
          </cell>
          <cell r="L154">
            <v>0</v>
          </cell>
          <cell r="M154">
            <v>12</v>
          </cell>
          <cell r="N154">
            <v>4</v>
          </cell>
        </row>
        <row r="155">
          <cell r="B155">
            <v>7</v>
          </cell>
          <cell r="C155">
            <v>0</v>
          </cell>
          <cell r="D155">
            <v>0</v>
          </cell>
          <cell r="E155">
            <v>0</v>
          </cell>
          <cell r="F155">
            <v>0</v>
          </cell>
          <cell r="G155">
            <v>0</v>
          </cell>
          <cell r="H155">
            <v>0</v>
          </cell>
          <cell r="I155">
            <v>0</v>
          </cell>
          <cell r="J155">
            <v>0</v>
          </cell>
          <cell r="K155">
            <v>0</v>
          </cell>
          <cell r="L155">
            <v>0</v>
          </cell>
          <cell r="M155">
            <v>3</v>
          </cell>
          <cell r="N155">
            <v>0</v>
          </cell>
        </row>
        <row r="156">
          <cell r="B156">
            <v>1</v>
          </cell>
          <cell r="C156">
            <v>0</v>
          </cell>
          <cell r="D156">
            <v>0</v>
          </cell>
          <cell r="E156">
            <v>0</v>
          </cell>
          <cell r="F156">
            <v>0</v>
          </cell>
          <cell r="G156">
            <v>0</v>
          </cell>
          <cell r="H156">
            <v>0</v>
          </cell>
          <cell r="I156">
            <v>0</v>
          </cell>
          <cell r="J156">
            <v>0</v>
          </cell>
          <cell r="K156">
            <v>0</v>
          </cell>
          <cell r="L156">
            <v>0</v>
          </cell>
          <cell r="M156">
            <v>2</v>
          </cell>
          <cell r="N156">
            <v>0</v>
          </cell>
        </row>
        <row r="157">
          <cell r="B157">
            <v>13</v>
          </cell>
          <cell r="C157">
            <v>1</v>
          </cell>
          <cell r="D157">
            <v>1</v>
          </cell>
          <cell r="E157">
            <v>1</v>
          </cell>
          <cell r="F157">
            <v>1</v>
          </cell>
          <cell r="G157">
            <v>2</v>
          </cell>
          <cell r="H157">
            <v>0</v>
          </cell>
          <cell r="I157">
            <v>0</v>
          </cell>
          <cell r="J157">
            <v>0</v>
          </cell>
          <cell r="K157">
            <v>0</v>
          </cell>
          <cell r="L157">
            <v>0</v>
          </cell>
          <cell r="M157">
            <v>0</v>
          </cell>
          <cell r="N157">
            <v>3</v>
          </cell>
        </row>
        <row r="158">
          <cell r="B158">
            <v>2</v>
          </cell>
          <cell r="C158">
            <v>0</v>
          </cell>
          <cell r="D158">
            <v>0</v>
          </cell>
          <cell r="E158">
            <v>0</v>
          </cell>
          <cell r="F158">
            <v>0</v>
          </cell>
          <cell r="G158">
            <v>0</v>
          </cell>
          <cell r="H158">
            <v>0</v>
          </cell>
          <cell r="I158">
            <v>0</v>
          </cell>
          <cell r="J158">
            <v>0</v>
          </cell>
          <cell r="K158">
            <v>0</v>
          </cell>
          <cell r="L158">
            <v>0</v>
          </cell>
          <cell r="M158">
            <v>2</v>
          </cell>
          <cell r="N158">
            <v>0</v>
          </cell>
        </row>
        <row r="159">
          <cell r="B159">
            <v>0</v>
          </cell>
          <cell r="C159">
            <v>0</v>
          </cell>
          <cell r="D159">
            <v>0</v>
          </cell>
          <cell r="E159">
            <v>0</v>
          </cell>
          <cell r="F159">
            <v>0</v>
          </cell>
          <cell r="G159">
            <v>0</v>
          </cell>
          <cell r="H159">
            <v>0</v>
          </cell>
          <cell r="I159">
            <v>0</v>
          </cell>
          <cell r="J159">
            <v>0</v>
          </cell>
          <cell r="K159">
            <v>0</v>
          </cell>
          <cell r="L159">
            <v>0</v>
          </cell>
          <cell r="M159">
            <v>1</v>
          </cell>
          <cell r="N159">
            <v>0</v>
          </cell>
        </row>
        <row r="160">
          <cell r="B160">
            <v>0</v>
          </cell>
          <cell r="C160">
            <v>0</v>
          </cell>
          <cell r="D160">
            <v>0</v>
          </cell>
          <cell r="E160">
            <v>0</v>
          </cell>
          <cell r="F160">
            <v>0</v>
          </cell>
          <cell r="G160">
            <v>0</v>
          </cell>
          <cell r="H160">
            <v>0</v>
          </cell>
          <cell r="I160">
            <v>0</v>
          </cell>
          <cell r="J160">
            <v>0</v>
          </cell>
          <cell r="K160">
            <v>0</v>
          </cell>
          <cell r="L160">
            <v>0</v>
          </cell>
          <cell r="M160">
            <v>0</v>
          </cell>
          <cell r="N160">
            <v>0</v>
          </cell>
        </row>
        <row r="161">
          <cell r="B161">
            <v>99</v>
          </cell>
          <cell r="C161">
            <v>7</v>
          </cell>
          <cell r="D161">
            <v>10</v>
          </cell>
          <cell r="E161">
            <v>14</v>
          </cell>
          <cell r="F161">
            <v>23</v>
          </cell>
          <cell r="G161">
            <v>14</v>
          </cell>
          <cell r="H161">
            <v>9</v>
          </cell>
          <cell r="I161">
            <v>0</v>
          </cell>
          <cell r="J161">
            <v>7</v>
          </cell>
          <cell r="K161">
            <v>6</v>
          </cell>
          <cell r="L161">
            <v>6</v>
          </cell>
          <cell r="M161">
            <v>0</v>
          </cell>
          <cell r="N161">
            <v>22</v>
          </cell>
        </row>
        <row r="162">
          <cell r="B162">
            <v>7</v>
          </cell>
          <cell r="C162">
            <v>0</v>
          </cell>
          <cell r="D162">
            <v>0</v>
          </cell>
          <cell r="E162">
            <v>0</v>
          </cell>
          <cell r="F162">
            <v>1</v>
          </cell>
          <cell r="G162">
            <v>0</v>
          </cell>
          <cell r="H162">
            <v>0</v>
          </cell>
          <cell r="I162">
            <v>0</v>
          </cell>
          <cell r="J162">
            <v>0</v>
          </cell>
          <cell r="K162">
            <v>0</v>
          </cell>
          <cell r="L162">
            <v>0</v>
          </cell>
          <cell r="M162">
            <v>5</v>
          </cell>
          <cell r="N162">
            <v>0</v>
          </cell>
        </row>
        <row r="168">
          <cell r="B168">
            <v>25</v>
          </cell>
          <cell r="C168">
            <v>497</v>
          </cell>
          <cell r="D168">
            <v>27</v>
          </cell>
          <cell r="E168">
            <v>13</v>
          </cell>
          <cell r="F168">
            <v>268</v>
          </cell>
          <cell r="G168">
            <v>7</v>
          </cell>
          <cell r="H168">
            <v>64</v>
          </cell>
          <cell r="I168">
            <v>28</v>
          </cell>
          <cell r="J168">
            <v>2</v>
          </cell>
          <cell r="K168">
            <v>0</v>
          </cell>
          <cell r="L168">
            <v>0</v>
          </cell>
          <cell r="M168">
            <v>85</v>
          </cell>
          <cell r="N168">
            <v>6</v>
          </cell>
        </row>
        <row r="169">
          <cell r="B169">
            <v>438</v>
          </cell>
          <cell r="C169">
            <v>169</v>
          </cell>
          <cell r="D169">
            <v>26</v>
          </cell>
          <cell r="E169">
            <v>53</v>
          </cell>
          <cell r="F169">
            <v>162</v>
          </cell>
          <cell r="G169">
            <v>32</v>
          </cell>
          <cell r="H169">
            <v>50</v>
          </cell>
          <cell r="I169">
            <v>44</v>
          </cell>
          <cell r="J169">
            <v>41</v>
          </cell>
          <cell r="K169">
            <v>34</v>
          </cell>
          <cell r="L169">
            <v>38</v>
          </cell>
          <cell r="M169">
            <v>41</v>
          </cell>
          <cell r="N169">
            <v>42</v>
          </cell>
        </row>
        <row r="170">
          <cell r="B170">
            <v>4</v>
          </cell>
          <cell r="C170">
            <v>21</v>
          </cell>
          <cell r="D170">
            <v>0</v>
          </cell>
          <cell r="E170">
            <v>0</v>
          </cell>
          <cell r="F170">
            <v>19</v>
          </cell>
          <cell r="G170">
            <v>0</v>
          </cell>
          <cell r="H170">
            <v>1</v>
          </cell>
          <cell r="I170">
            <v>1</v>
          </cell>
          <cell r="J170">
            <v>0</v>
          </cell>
          <cell r="K170">
            <v>0</v>
          </cell>
          <cell r="L170">
            <v>0</v>
          </cell>
          <cell r="M170">
            <v>8</v>
          </cell>
          <cell r="N170">
            <v>0</v>
          </cell>
        </row>
        <row r="171">
          <cell r="B171">
            <v>2</v>
          </cell>
          <cell r="C171">
            <v>63</v>
          </cell>
          <cell r="D171">
            <v>0</v>
          </cell>
          <cell r="E171">
            <v>0</v>
          </cell>
          <cell r="F171">
            <v>29</v>
          </cell>
          <cell r="G171">
            <v>0</v>
          </cell>
          <cell r="H171">
            <v>0</v>
          </cell>
          <cell r="I171">
            <v>0</v>
          </cell>
          <cell r="J171">
            <v>0</v>
          </cell>
          <cell r="K171">
            <v>0</v>
          </cell>
          <cell r="L171">
            <v>0</v>
          </cell>
          <cell r="M171">
            <v>15</v>
          </cell>
          <cell r="N171">
            <v>0</v>
          </cell>
        </row>
        <row r="172">
          <cell r="B172">
            <v>287</v>
          </cell>
          <cell r="C172">
            <v>137</v>
          </cell>
          <cell r="D172">
            <v>23</v>
          </cell>
          <cell r="E172">
            <v>27</v>
          </cell>
          <cell r="F172">
            <v>79</v>
          </cell>
          <cell r="G172">
            <v>19</v>
          </cell>
          <cell r="H172">
            <v>10</v>
          </cell>
          <cell r="I172">
            <v>26</v>
          </cell>
          <cell r="J172">
            <v>4</v>
          </cell>
          <cell r="K172">
            <v>4</v>
          </cell>
          <cell r="L172">
            <v>3</v>
          </cell>
          <cell r="M172">
            <v>27</v>
          </cell>
          <cell r="N172">
            <v>19</v>
          </cell>
        </row>
        <row r="173">
          <cell r="B173">
            <v>2</v>
          </cell>
          <cell r="C173">
            <v>23</v>
          </cell>
          <cell r="D173">
            <v>0</v>
          </cell>
          <cell r="E173">
            <v>0</v>
          </cell>
          <cell r="F173">
            <v>15</v>
          </cell>
          <cell r="G173">
            <v>0</v>
          </cell>
          <cell r="H173">
            <v>0</v>
          </cell>
          <cell r="I173">
            <v>0</v>
          </cell>
          <cell r="J173">
            <v>0</v>
          </cell>
          <cell r="K173">
            <v>0</v>
          </cell>
          <cell r="L173">
            <v>0</v>
          </cell>
          <cell r="M173">
            <v>8</v>
          </cell>
          <cell r="N173">
            <v>0</v>
          </cell>
        </row>
        <row r="174">
          <cell r="B174">
            <v>35</v>
          </cell>
          <cell r="C174">
            <v>29</v>
          </cell>
          <cell r="D174">
            <v>2</v>
          </cell>
          <cell r="E174">
            <v>0</v>
          </cell>
          <cell r="F174">
            <v>9</v>
          </cell>
          <cell r="G174">
            <v>0</v>
          </cell>
          <cell r="H174">
            <v>0</v>
          </cell>
          <cell r="I174">
            <v>0</v>
          </cell>
          <cell r="J174">
            <v>0</v>
          </cell>
          <cell r="K174">
            <v>0</v>
          </cell>
          <cell r="L174">
            <v>0</v>
          </cell>
          <cell r="M174">
            <v>2</v>
          </cell>
          <cell r="N174">
            <v>1</v>
          </cell>
        </row>
        <row r="175">
          <cell r="B175">
            <v>26</v>
          </cell>
          <cell r="C175">
            <v>112</v>
          </cell>
          <cell r="D175">
            <v>9</v>
          </cell>
          <cell r="E175">
            <v>1</v>
          </cell>
          <cell r="F175">
            <v>69</v>
          </cell>
          <cell r="G175">
            <v>2</v>
          </cell>
          <cell r="H175">
            <v>0</v>
          </cell>
          <cell r="I175">
            <v>0</v>
          </cell>
          <cell r="J175">
            <v>0</v>
          </cell>
          <cell r="K175">
            <v>0</v>
          </cell>
          <cell r="L175">
            <v>0</v>
          </cell>
          <cell r="M175">
            <v>0</v>
          </cell>
          <cell r="N175">
            <v>5</v>
          </cell>
        </row>
        <row r="176">
          <cell r="B176">
            <v>21</v>
          </cell>
          <cell r="C176">
            <v>58</v>
          </cell>
          <cell r="D176">
            <v>1</v>
          </cell>
          <cell r="E176">
            <v>0</v>
          </cell>
          <cell r="F176">
            <v>7</v>
          </cell>
          <cell r="G176">
            <v>0</v>
          </cell>
          <cell r="H176">
            <v>0</v>
          </cell>
          <cell r="I176">
            <v>0</v>
          </cell>
          <cell r="J176">
            <v>0</v>
          </cell>
          <cell r="K176">
            <v>0</v>
          </cell>
          <cell r="L176">
            <v>0</v>
          </cell>
          <cell r="M176">
            <v>6</v>
          </cell>
          <cell r="N176">
            <v>0</v>
          </cell>
        </row>
        <row r="177">
          <cell r="B177">
            <v>0</v>
          </cell>
          <cell r="C177">
            <v>45</v>
          </cell>
          <cell r="D177">
            <v>2</v>
          </cell>
          <cell r="E177">
            <v>0</v>
          </cell>
          <cell r="F177">
            <v>7</v>
          </cell>
          <cell r="G177">
            <v>0</v>
          </cell>
          <cell r="H177">
            <v>0</v>
          </cell>
          <cell r="I177">
            <v>0</v>
          </cell>
          <cell r="J177">
            <v>0</v>
          </cell>
          <cell r="K177">
            <v>0</v>
          </cell>
          <cell r="L177">
            <v>0</v>
          </cell>
          <cell r="M177">
            <v>0</v>
          </cell>
          <cell r="N177">
            <v>0</v>
          </cell>
        </row>
        <row r="178">
          <cell r="B178">
            <v>0</v>
          </cell>
          <cell r="C178">
            <v>33</v>
          </cell>
          <cell r="D178">
            <v>1</v>
          </cell>
          <cell r="E178">
            <v>0</v>
          </cell>
          <cell r="F178">
            <v>4</v>
          </cell>
          <cell r="G178">
            <v>0</v>
          </cell>
          <cell r="H178">
            <v>0</v>
          </cell>
          <cell r="I178">
            <v>0</v>
          </cell>
          <cell r="J178">
            <v>0</v>
          </cell>
          <cell r="K178">
            <v>0</v>
          </cell>
          <cell r="L178">
            <v>0</v>
          </cell>
          <cell r="M178">
            <v>0</v>
          </cell>
          <cell r="N178">
            <v>0</v>
          </cell>
        </row>
        <row r="179">
          <cell r="B179">
            <v>30</v>
          </cell>
          <cell r="C179">
            <v>54</v>
          </cell>
          <cell r="D179">
            <v>5</v>
          </cell>
          <cell r="E179">
            <v>10</v>
          </cell>
          <cell r="F179">
            <v>37</v>
          </cell>
          <cell r="G179">
            <v>7</v>
          </cell>
          <cell r="H179">
            <v>3</v>
          </cell>
          <cell r="I179">
            <v>0</v>
          </cell>
          <cell r="J179">
            <v>5</v>
          </cell>
          <cell r="K179">
            <v>0</v>
          </cell>
          <cell r="L179">
            <v>0</v>
          </cell>
          <cell r="M179">
            <v>0</v>
          </cell>
          <cell r="N179">
            <v>8</v>
          </cell>
        </row>
        <row r="180">
          <cell r="B180">
            <v>4</v>
          </cell>
          <cell r="C180">
            <v>38</v>
          </cell>
          <cell r="D180">
            <v>0</v>
          </cell>
          <cell r="E180">
            <v>0</v>
          </cell>
          <cell r="F180">
            <v>17</v>
          </cell>
          <cell r="G180">
            <v>0</v>
          </cell>
          <cell r="H180">
            <v>1</v>
          </cell>
          <cell r="I180">
            <v>5</v>
          </cell>
          <cell r="J180">
            <v>0</v>
          </cell>
          <cell r="K180">
            <v>0</v>
          </cell>
          <cell r="L180">
            <v>0</v>
          </cell>
          <cell r="M180">
            <v>18</v>
          </cell>
          <cell r="N180">
            <v>0</v>
          </cell>
        </row>
        <row r="186">
          <cell r="B186">
            <v>96</v>
          </cell>
          <cell r="C186">
            <v>40</v>
          </cell>
          <cell r="D186">
            <v>291</v>
          </cell>
          <cell r="E186">
            <v>377</v>
          </cell>
          <cell r="F186">
            <v>30</v>
          </cell>
          <cell r="G186">
            <v>44</v>
          </cell>
          <cell r="H186">
            <v>0</v>
          </cell>
          <cell r="I186">
            <v>1</v>
          </cell>
          <cell r="J186">
            <v>1</v>
          </cell>
          <cell r="K186">
            <v>0</v>
          </cell>
          <cell r="L186">
            <v>0</v>
          </cell>
          <cell r="M186">
            <v>3</v>
          </cell>
          <cell r="N186">
            <v>15</v>
          </cell>
        </row>
        <row r="187">
          <cell r="B187">
            <v>9</v>
          </cell>
          <cell r="C187">
            <v>0</v>
          </cell>
          <cell r="D187">
            <v>86</v>
          </cell>
          <cell r="E187">
            <v>92</v>
          </cell>
          <cell r="F187">
            <v>4</v>
          </cell>
          <cell r="G187">
            <v>8</v>
          </cell>
          <cell r="H187">
            <v>0</v>
          </cell>
          <cell r="I187">
            <v>0</v>
          </cell>
          <cell r="J187">
            <v>0</v>
          </cell>
          <cell r="K187">
            <v>0</v>
          </cell>
          <cell r="L187">
            <v>0</v>
          </cell>
          <cell r="M187">
            <v>0</v>
          </cell>
          <cell r="N187">
            <v>0</v>
          </cell>
        </row>
        <row r="188">
          <cell r="B188">
            <v>174</v>
          </cell>
          <cell r="C188">
            <v>43</v>
          </cell>
          <cell r="D188">
            <v>130</v>
          </cell>
          <cell r="E188">
            <v>220</v>
          </cell>
          <cell r="F188">
            <v>59</v>
          </cell>
          <cell r="G188">
            <v>51</v>
          </cell>
          <cell r="H188">
            <v>4</v>
          </cell>
          <cell r="I188">
            <v>17</v>
          </cell>
          <cell r="J188">
            <v>31</v>
          </cell>
          <cell r="K188">
            <v>16</v>
          </cell>
          <cell r="L188">
            <v>15</v>
          </cell>
          <cell r="M188">
            <v>9</v>
          </cell>
          <cell r="N188">
            <v>15</v>
          </cell>
        </row>
        <row r="189">
          <cell r="B189">
            <v>588</v>
          </cell>
          <cell r="C189">
            <v>166</v>
          </cell>
          <cell r="D189">
            <v>288</v>
          </cell>
          <cell r="E189">
            <v>352</v>
          </cell>
          <cell r="F189">
            <v>128</v>
          </cell>
          <cell r="G189">
            <v>105</v>
          </cell>
          <cell r="H189">
            <v>13</v>
          </cell>
          <cell r="I189">
            <v>21</v>
          </cell>
          <cell r="J189">
            <v>52</v>
          </cell>
          <cell r="K189">
            <v>28</v>
          </cell>
          <cell r="L189">
            <v>31</v>
          </cell>
          <cell r="M189">
            <v>23</v>
          </cell>
          <cell r="N189">
            <v>57</v>
          </cell>
        </row>
        <row r="190">
          <cell r="B190">
            <v>36</v>
          </cell>
          <cell r="C190">
            <v>7</v>
          </cell>
          <cell r="D190">
            <v>81</v>
          </cell>
          <cell r="E190">
            <v>110</v>
          </cell>
          <cell r="F190">
            <v>1</v>
          </cell>
          <cell r="G190">
            <v>49</v>
          </cell>
          <cell r="H190">
            <v>0</v>
          </cell>
          <cell r="I190">
            <v>0</v>
          </cell>
          <cell r="J190">
            <v>0</v>
          </cell>
          <cell r="K190">
            <v>0</v>
          </cell>
          <cell r="L190">
            <v>0</v>
          </cell>
          <cell r="M190">
            <v>1</v>
          </cell>
          <cell r="N190">
            <v>19</v>
          </cell>
        </row>
        <row r="191">
          <cell r="B191">
            <v>62</v>
          </cell>
          <cell r="C191">
            <v>16</v>
          </cell>
          <cell r="D191">
            <v>52</v>
          </cell>
          <cell r="E191">
            <v>54</v>
          </cell>
          <cell r="F191">
            <v>34</v>
          </cell>
          <cell r="G191">
            <v>1</v>
          </cell>
          <cell r="H191">
            <v>2</v>
          </cell>
          <cell r="I191">
            <v>13</v>
          </cell>
          <cell r="J191">
            <v>5</v>
          </cell>
          <cell r="K191">
            <v>9</v>
          </cell>
          <cell r="L191">
            <v>4</v>
          </cell>
          <cell r="M191">
            <v>5</v>
          </cell>
          <cell r="N191">
            <v>0</v>
          </cell>
        </row>
        <row r="192">
          <cell r="B192">
            <v>1</v>
          </cell>
          <cell r="C192">
            <v>0</v>
          </cell>
          <cell r="D192">
            <v>5</v>
          </cell>
          <cell r="E192">
            <v>8</v>
          </cell>
          <cell r="F192">
            <v>0</v>
          </cell>
          <cell r="G192">
            <v>3</v>
          </cell>
          <cell r="H192">
            <v>0</v>
          </cell>
          <cell r="I192">
            <v>0</v>
          </cell>
          <cell r="J192">
            <v>0</v>
          </cell>
          <cell r="K192">
            <v>0</v>
          </cell>
          <cell r="L192">
            <v>0</v>
          </cell>
          <cell r="M192">
            <v>0</v>
          </cell>
          <cell r="N192">
            <v>2</v>
          </cell>
        </row>
        <row r="193">
          <cell r="B193">
            <v>7</v>
          </cell>
          <cell r="C193">
            <v>0</v>
          </cell>
          <cell r="D193">
            <v>57</v>
          </cell>
          <cell r="E193">
            <v>24</v>
          </cell>
          <cell r="F193">
            <v>1</v>
          </cell>
          <cell r="G193">
            <v>37</v>
          </cell>
          <cell r="H193">
            <v>0</v>
          </cell>
          <cell r="I193">
            <v>0</v>
          </cell>
          <cell r="J193">
            <v>0</v>
          </cell>
          <cell r="K193">
            <v>0</v>
          </cell>
          <cell r="L193">
            <v>0</v>
          </cell>
          <cell r="M193">
            <v>0</v>
          </cell>
          <cell r="N193">
            <v>20</v>
          </cell>
        </row>
        <row r="194">
          <cell r="B194">
            <v>3</v>
          </cell>
          <cell r="C194">
            <v>0</v>
          </cell>
          <cell r="D194">
            <v>52</v>
          </cell>
          <cell r="E194">
            <v>48</v>
          </cell>
          <cell r="F194">
            <v>0</v>
          </cell>
          <cell r="G194">
            <v>9</v>
          </cell>
          <cell r="H194">
            <v>0</v>
          </cell>
          <cell r="I194">
            <v>0</v>
          </cell>
          <cell r="J194">
            <v>0</v>
          </cell>
          <cell r="K194">
            <v>0</v>
          </cell>
          <cell r="L194">
            <v>0</v>
          </cell>
          <cell r="M194">
            <v>0</v>
          </cell>
          <cell r="N194">
            <v>4</v>
          </cell>
        </row>
        <row r="195">
          <cell r="B195">
            <v>1</v>
          </cell>
          <cell r="C195">
            <v>0</v>
          </cell>
          <cell r="D195">
            <v>32</v>
          </cell>
          <cell r="E195">
            <v>28</v>
          </cell>
          <cell r="F195">
            <v>0</v>
          </cell>
          <cell r="G195">
            <v>15</v>
          </cell>
          <cell r="H195">
            <v>0</v>
          </cell>
          <cell r="I195">
            <v>0</v>
          </cell>
          <cell r="J195">
            <v>0</v>
          </cell>
          <cell r="K195">
            <v>0</v>
          </cell>
          <cell r="L195">
            <v>0</v>
          </cell>
          <cell r="M195">
            <v>0</v>
          </cell>
          <cell r="N195">
            <v>4</v>
          </cell>
        </row>
        <row r="196">
          <cell r="B196">
            <v>0</v>
          </cell>
          <cell r="C196">
            <v>1</v>
          </cell>
          <cell r="D196">
            <v>25</v>
          </cell>
          <cell r="E196">
            <v>23</v>
          </cell>
          <cell r="F196">
            <v>0</v>
          </cell>
          <cell r="G196">
            <v>4</v>
          </cell>
          <cell r="H196">
            <v>0</v>
          </cell>
          <cell r="I196">
            <v>0</v>
          </cell>
          <cell r="J196">
            <v>0</v>
          </cell>
          <cell r="K196">
            <v>0</v>
          </cell>
          <cell r="L196">
            <v>0</v>
          </cell>
          <cell r="M196">
            <v>0</v>
          </cell>
          <cell r="N196">
            <v>0</v>
          </cell>
        </row>
        <row r="197">
          <cell r="B197">
            <v>2</v>
          </cell>
          <cell r="C197">
            <v>0</v>
          </cell>
          <cell r="D197">
            <v>21</v>
          </cell>
          <cell r="E197">
            <v>17</v>
          </cell>
          <cell r="F197">
            <v>1</v>
          </cell>
          <cell r="G197">
            <v>6</v>
          </cell>
          <cell r="H197">
            <v>0</v>
          </cell>
          <cell r="I197">
            <v>0</v>
          </cell>
          <cell r="J197">
            <v>0</v>
          </cell>
          <cell r="K197">
            <v>0</v>
          </cell>
          <cell r="L197">
            <v>0</v>
          </cell>
          <cell r="M197">
            <v>0</v>
          </cell>
          <cell r="N197">
            <v>3</v>
          </cell>
        </row>
        <row r="198">
          <cell r="B198">
            <v>1</v>
          </cell>
          <cell r="C198">
            <v>1</v>
          </cell>
          <cell r="D198">
            <v>17</v>
          </cell>
          <cell r="E198">
            <v>16</v>
          </cell>
          <cell r="F198">
            <v>6</v>
          </cell>
          <cell r="G198">
            <v>0</v>
          </cell>
          <cell r="H198">
            <v>0</v>
          </cell>
          <cell r="I198">
            <v>2</v>
          </cell>
          <cell r="J198">
            <v>0</v>
          </cell>
          <cell r="K198">
            <v>1</v>
          </cell>
          <cell r="L198">
            <v>0</v>
          </cell>
          <cell r="M198">
            <v>0</v>
          </cell>
          <cell r="N198">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E5"/>
      <sheetName val="Table 5"/>
      <sheetName val="Table 5B"/>
      <sheetName val="Figures"/>
    </sheetNames>
    <sheetDataSet>
      <sheetData sheetId="0">
        <row r="9">
          <cell r="A9" t="str">
            <v>Residential</v>
          </cell>
        </row>
        <row r="10">
          <cell r="A10" t="str">
            <v>Single Family (Detached)</v>
          </cell>
          <cell r="C10" t="str">
            <v>dwelling</v>
          </cell>
          <cell r="D10">
            <v>1.01</v>
          </cell>
          <cell r="E10">
            <v>1</v>
          </cell>
          <cell r="F10">
            <v>1.01</v>
          </cell>
          <cell r="G10">
            <v>3.5</v>
          </cell>
          <cell r="H10">
            <v>1.1666666666666667</v>
          </cell>
          <cell r="I10">
            <v>3.535</v>
          </cell>
          <cell r="J10">
            <v>0</v>
          </cell>
          <cell r="K10">
            <v>0</v>
          </cell>
          <cell r="L10">
            <v>0</v>
          </cell>
          <cell r="M10">
            <v>0</v>
          </cell>
          <cell r="N10">
            <v>0</v>
          </cell>
          <cell r="O10">
            <v>0</v>
          </cell>
          <cell r="P10">
            <v>0</v>
          </cell>
          <cell r="Q10">
            <v>0</v>
          </cell>
          <cell r="R10">
            <v>1133.892057569419</v>
          </cell>
          <cell r="S10">
            <v>0</v>
          </cell>
          <cell r="T10">
            <v>0</v>
          </cell>
        </row>
        <row r="11">
          <cell r="A11" t="str">
            <v>Multi Family</v>
          </cell>
          <cell r="C11" t="str">
            <v>dwelling</v>
          </cell>
          <cell r="D11">
            <v>0.58</v>
          </cell>
          <cell r="E11">
            <v>1</v>
          </cell>
          <cell r="F11">
            <v>0.58</v>
          </cell>
          <cell r="G11">
            <v>3.7</v>
          </cell>
          <cell r="H11">
            <v>1.2333333333333334</v>
          </cell>
          <cell r="I11">
            <v>2.146</v>
          </cell>
          <cell r="J11">
            <v>0</v>
          </cell>
          <cell r="K11">
            <v>0</v>
          </cell>
          <cell r="L11">
            <v>0</v>
          </cell>
          <cell r="M11">
            <v>0</v>
          </cell>
          <cell r="N11">
            <v>0</v>
          </cell>
          <cell r="O11">
            <v>0</v>
          </cell>
          <cell r="P11">
            <v>0</v>
          </cell>
          <cell r="Q11">
            <v>0</v>
          </cell>
          <cell r="R11">
            <v>688.3542731383233</v>
          </cell>
          <cell r="S11">
            <v>0</v>
          </cell>
          <cell r="T11">
            <v>0</v>
          </cell>
        </row>
        <row r="12">
          <cell r="A12" t="str">
            <v>Multi Family (Downtown)</v>
          </cell>
          <cell r="C12" t="str">
            <v>dwelling</v>
          </cell>
          <cell r="D12">
            <v>0.47</v>
          </cell>
          <cell r="E12">
            <v>1</v>
          </cell>
          <cell r="F12">
            <v>0.47</v>
          </cell>
          <cell r="G12">
            <v>3.7</v>
          </cell>
          <cell r="H12">
            <v>1.2333333333333334</v>
          </cell>
          <cell r="I12">
            <v>1.7389999999999999</v>
          </cell>
          <cell r="J12">
            <v>0</v>
          </cell>
          <cell r="K12">
            <v>0</v>
          </cell>
          <cell r="L12">
            <v>0</v>
          </cell>
          <cell r="M12">
            <v>0</v>
          </cell>
          <cell r="N12">
            <v>0</v>
          </cell>
          <cell r="O12">
            <v>0</v>
          </cell>
          <cell r="P12">
            <v>0</v>
          </cell>
          <cell r="Q12">
            <v>0</v>
          </cell>
          <cell r="R12">
            <v>557.8043247845034</v>
          </cell>
          <cell r="S12">
            <v>0</v>
          </cell>
          <cell r="T12">
            <v>0</v>
          </cell>
        </row>
        <row r="13">
          <cell r="A13" t="str">
            <v>Retirement Community</v>
          </cell>
          <cell r="C13" t="str">
            <v>dwelling</v>
          </cell>
          <cell r="D13">
            <v>0.27</v>
          </cell>
          <cell r="E13">
            <v>1</v>
          </cell>
          <cell r="F13">
            <v>0.27</v>
          </cell>
          <cell r="G13">
            <v>2.8</v>
          </cell>
          <cell r="H13">
            <v>0.9333333333333332</v>
          </cell>
          <cell r="I13">
            <v>0.756</v>
          </cell>
          <cell r="J13">
            <v>0</v>
          </cell>
          <cell r="K13">
            <v>0</v>
          </cell>
          <cell r="L13">
            <v>0</v>
          </cell>
          <cell r="M13">
            <v>0</v>
          </cell>
          <cell r="N13">
            <v>0</v>
          </cell>
          <cell r="O13">
            <v>0</v>
          </cell>
          <cell r="P13">
            <v>0</v>
          </cell>
          <cell r="Q13">
            <v>0</v>
          </cell>
          <cell r="R13">
            <v>242.49572716336087</v>
          </cell>
          <cell r="S13">
            <v>0</v>
          </cell>
          <cell r="T13">
            <v>0</v>
          </cell>
        </row>
        <row r="14">
          <cell r="A14" t="str">
            <v>Mobile Home in MH Parks</v>
          </cell>
          <cell r="C14" t="str">
            <v>dwelling</v>
          </cell>
          <cell r="D14">
            <v>0.56</v>
          </cell>
          <cell r="E14">
            <v>1</v>
          </cell>
          <cell r="F14">
            <v>0.56</v>
          </cell>
          <cell r="G14">
            <v>3.5</v>
          </cell>
          <cell r="H14">
            <v>1.1666666666666667</v>
          </cell>
          <cell r="I14">
            <v>1.9600000000000002</v>
          </cell>
          <cell r="J14">
            <v>0</v>
          </cell>
          <cell r="K14">
            <v>0</v>
          </cell>
          <cell r="L14">
            <v>0</v>
          </cell>
          <cell r="M14">
            <v>0</v>
          </cell>
          <cell r="N14">
            <v>0</v>
          </cell>
          <cell r="O14">
            <v>0</v>
          </cell>
          <cell r="P14">
            <v>0</v>
          </cell>
          <cell r="Q14">
            <v>0</v>
          </cell>
          <cell r="R14">
            <v>628.6926259790838</v>
          </cell>
          <cell r="S14">
            <v>0</v>
          </cell>
          <cell r="T14">
            <v>0</v>
          </cell>
        </row>
        <row r="15">
          <cell r="J15" t="str">
            <v> </v>
          </cell>
          <cell r="K15" t="str">
            <v> </v>
          </cell>
          <cell r="L15" t="str">
            <v> </v>
          </cell>
          <cell r="M15" t="str">
            <v> </v>
          </cell>
          <cell r="N15" t="str">
            <v> </v>
          </cell>
          <cell r="O15" t="str">
            <v> </v>
          </cell>
        </row>
        <row r="16">
          <cell r="A16" t="str">
            <v>Commercial - Services</v>
          </cell>
          <cell r="J16" t="str">
            <v> </v>
          </cell>
          <cell r="K16" t="str">
            <v> </v>
          </cell>
          <cell r="L16" t="str">
            <v> </v>
          </cell>
          <cell r="M16" t="str">
            <v> </v>
          </cell>
          <cell r="N16" t="str">
            <v> </v>
          </cell>
          <cell r="O16" t="str">
            <v> </v>
          </cell>
        </row>
        <row r="17">
          <cell r="A17" t="str">
            <v>Drive-in Bank</v>
          </cell>
          <cell r="C17" t="str">
            <v>sq ft/GFA</v>
          </cell>
          <cell r="D17">
            <v>54.77</v>
          </cell>
          <cell r="E17">
            <v>0.6</v>
          </cell>
          <cell r="F17">
            <v>32.862</v>
          </cell>
          <cell r="G17">
            <v>1.5</v>
          </cell>
          <cell r="H17">
            <v>0.5</v>
          </cell>
          <cell r="I17">
            <v>49.293000000000006</v>
          </cell>
          <cell r="J17">
            <v>0</v>
          </cell>
          <cell r="K17">
            <v>0</v>
          </cell>
          <cell r="L17">
            <v>0</v>
          </cell>
          <cell r="M17">
            <v>0</v>
          </cell>
          <cell r="N17">
            <v>0</v>
          </cell>
          <cell r="O17">
            <v>0</v>
          </cell>
          <cell r="P17">
            <v>0</v>
          </cell>
          <cell r="Q17">
            <v>0</v>
          </cell>
          <cell r="R17">
            <v>15.81129878183009</v>
          </cell>
          <cell r="S17">
            <v>0</v>
          </cell>
          <cell r="T17">
            <v>0</v>
          </cell>
        </row>
        <row r="18">
          <cell r="A18" t="str">
            <v>Walk-in Bank</v>
          </cell>
          <cell r="C18" t="str">
            <v>sq ft/GFA</v>
          </cell>
          <cell r="D18">
            <v>33.15</v>
          </cell>
          <cell r="E18">
            <v>0.8</v>
          </cell>
          <cell r="F18">
            <v>26.52</v>
          </cell>
          <cell r="G18">
            <v>1.5</v>
          </cell>
          <cell r="H18">
            <v>0.5</v>
          </cell>
          <cell r="I18">
            <v>39.78</v>
          </cell>
          <cell r="J18">
            <v>0</v>
          </cell>
          <cell r="K18">
            <v>0</v>
          </cell>
          <cell r="L18">
            <v>0</v>
          </cell>
          <cell r="M18">
            <v>0</v>
          </cell>
          <cell r="N18">
            <v>0</v>
          </cell>
          <cell r="O18">
            <v>0</v>
          </cell>
          <cell r="P18">
            <v>0</v>
          </cell>
          <cell r="Q18">
            <v>0</v>
          </cell>
          <cell r="R18">
            <v>12.759894215024463</v>
          </cell>
          <cell r="S18">
            <v>0</v>
          </cell>
          <cell r="T18">
            <v>0</v>
          </cell>
        </row>
        <row r="19">
          <cell r="A19" t="str">
            <v>Day Care</v>
          </cell>
          <cell r="C19" t="str">
            <v>sq ft/GFA</v>
          </cell>
          <cell r="D19">
            <v>13.2</v>
          </cell>
          <cell r="E19">
            <v>0.75</v>
          </cell>
          <cell r="F19">
            <v>9.899999999999999</v>
          </cell>
          <cell r="G19">
            <v>2</v>
          </cell>
          <cell r="H19">
            <v>0.6666666666666666</v>
          </cell>
          <cell r="I19">
            <v>19.799999999999997</v>
          </cell>
          <cell r="J19">
            <v>0</v>
          </cell>
          <cell r="K19">
            <v>0</v>
          </cell>
          <cell r="L19">
            <v>0</v>
          </cell>
          <cell r="M19">
            <v>0</v>
          </cell>
          <cell r="N19">
            <v>0</v>
          </cell>
          <cell r="O19">
            <v>0</v>
          </cell>
          <cell r="P19">
            <v>0</v>
          </cell>
          <cell r="Q19">
            <v>0</v>
          </cell>
          <cell r="R19">
            <v>6.351078568564212</v>
          </cell>
          <cell r="S19">
            <v>0</v>
          </cell>
          <cell r="T19">
            <v>0</v>
          </cell>
        </row>
        <row r="20">
          <cell r="A20" t="str">
            <v>Library</v>
          </cell>
          <cell r="C20" t="str">
            <v>sq ft/GFA</v>
          </cell>
          <cell r="D20">
            <v>7.09</v>
          </cell>
          <cell r="E20">
            <v>0.75</v>
          </cell>
          <cell r="F20">
            <v>5.3175</v>
          </cell>
          <cell r="G20">
            <v>1.7</v>
          </cell>
          <cell r="H20">
            <v>0.5666666666666667</v>
          </cell>
          <cell r="I20">
            <v>9.03975</v>
          </cell>
          <cell r="J20">
            <v>0</v>
          </cell>
          <cell r="K20">
            <v>0</v>
          </cell>
          <cell r="L20">
            <v>0</v>
          </cell>
          <cell r="M20">
            <v>0</v>
          </cell>
          <cell r="N20">
            <v>0</v>
          </cell>
          <cell r="O20">
            <v>0</v>
          </cell>
          <cell r="P20">
            <v>0</v>
          </cell>
          <cell r="Q20">
            <v>0</v>
          </cell>
          <cell r="R20">
            <v>2.899604166170623</v>
          </cell>
          <cell r="S20">
            <v>0</v>
          </cell>
          <cell r="T20">
            <v>0</v>
          </cell>
        </row>
        <row r="21">
          <cell r="A21" t="str">
            <v>Post Office</v>
          </cell>
          <cell r="C21" t="str">
            <v>sq ft/GFA</v>
          </cell>
          <cell r="D21">
            <v>10.79</v>
          </cell>
          <cell r="E21">
            <v>0.75</v>
          </cell>
          <cell r="F21">
            <v>8.0925</v>
          </cell>
          <cell r="G21">
            <v>1.7</v>
          </cell>
          <cell r="H21">
            <v>0.5666666666666667</v>
          </cell>
          <cell r="I21">
            <v>13.757249999999999</v>
          </cell>
          <cell r="J21">
            <v>0</v>
          </cell>
          <cell r="K21">
            <v>0</v>
          </cell>
          <cell r="L21">
            <v>0</v>
          </cell>
          <cell r="M21">
            <v>0</v>
          </cell>
          <cell r="N21">
            <v>0</v>
          </cell>
          <cell r="O21">
            <v>0</v>
          </cell>
          <cell r="P21">
            <v>0</v>
          </cell>
          <cell r="Q21">
            <v>0</v>
          </cell>
          <cell r="R21">
            <v>4.412796749362626</v>
          </cell>
          <cell r="S21">
            <v>0</v>
          </cell>
          <cell r="T21">
            <v>0</v>
          </cell>
        </row>
        <row r="22">
          <cell r="A22" t="str">
            <v>Hotel/Motel</v>
          </cell>
          <cell r="C22" t="str">
            <v>room</v>
          </cell>
          <cell r="D22">
            <v>0.71</v>
          </cell>
          <cell r="E22">
            <v>1</v>
          </cell>
          <cell r="F22">
            <v>0.71</v>
          </cell>
          <cell r="G22">
            <v>4</v>
          </cell>
          <cell r="H22">
            <v>1.3333333333333333</v>
          </cell>
          <cell r="I22">
            <v>2.84</v>
          </cell>
          <cell r="J22">
            <v>0</v>
          </cell>
          <cell r="K22">
            <v>0</v>
          </cell>
          <cell r="L22">
            <v>0</v>
          </cell>
          <cell r="M22">
            <v>0</v>
          </cell>
          <cell r="N22">
            <v>0</v>
          </cell>
          <cell r="O22">
            <v>0</v>
          </cell>
          <cell r="P22">
            <v>0</v>
          </cell>
          <cell r="Q22">
            <v>0</v>
          </cell>
          <cell r="R22">
            <v>910.9627845819375</v>
          </cell>
          <cell r="S22">
            <v>0</v>
          </cell>
          <cell r="T22">
            <v>0</v>
          </cell>
        </row>
        <row r="23">
          <cell r="A23" t="str">
            <v>Extended Stay Motel</v>
          </cell>
          <cell r="C23" t="str">
            <v>room</v>
          </cell>
          <cell r="D23">
            <v>0.35</v>
          </cell>
          <cell r="E23">
            <v>1</v>
          </cell>
          <cell r="F23">
            <v>0.35</v>
          </cell>
          <cell r="G23">
            <v>4</v>
          </cell>
          <cell r="H23">
            <v>1.3333333333333333</v>
          </cell>
          <cell r="I23">
            <v>1.4</v>
          </cell>
          <cell r="J23">
            <v>0</v>
          </cell>
          <cell r="K23">
            <v>0</v>
          </cell>
          <cell r="L23">
            <v>0</v>
          </cell>
          <cell r="M23">
            <v>0</v>
          </cell>
          <cell r="N23">
            <v>0</v>
          </cell>
          <cell r="O23">
            <v>0</v>
          </cell>
          <cell r="P23">
            <v>0</v>
          </cell>
          <cell r="Q23">
            <v>0</v>
          </cell>
          <cell r="R23">
            <v>449.06616141363116</v>
          </cell>
          <cell r="S23">
            <v>0</v>
          </cell>
          <cell r="T23">
            <v>0</v>
          </cell>
        </row>
        <row r="24">
          <cell r="A24" t="str">
            <v>Service Station</v>
          </cell>
          <cell r="C24" t="str">
            <v>VFP</v>
          </cell>
          <cell r="D24">
            <v>14.56</v>
          </cell>
          <cell r="E24">
            <v>0.4</v>
          </cell>
          <cell r="F24">
            <v>5.824000000000001</v>
          </cell>
          <cell r="G24">
            <v>1.7</v>
          </cell>
          <cell r="H24">
            <v>0.5666666666666667</v>
          </cell>
          <cell r="I24">
            <v>9.9008</v>
          </cell>
          <cell r="J24">
            <v>0</v>
          </cell>
          <cell r="K24">
            <v>0</v>
          </cell>
          <cell r="L24">
            <v>0</v>
          </cell>
          <cell r="M24">
            <v>0</v>
          </cell>
          <cell r="N24">
            <v>0</v>
          </cell>
          <cell r="O24">
            <v>0</v>
          </cell>
          <cell r="P24">
            <v>0</v>
          </cell>
          <cell r="Q24">
            <v>0</v>
          </cell>
          <cell r="R24">
            <v>3175.7958935172005</v>
          </cell>
          <cell r="S24">
            <v>0</v>
          </cell>
          <cell r="T24">
            <v>0</v>
          </cell>
        </row>
        <row r="25">
          <cell r="A25" t="str">
            <v>Service Station/Minimart</v>
          </cell>
          <cell r="C25" t="str">
            <v>VFP</v>
          </cell>
          <cell r="D25">
            <v>13.38</v>
          </cell>
          <cell r="E25">
            <v>0.3</v>
          </cell>
          <cell r="F25">
            <v>4.014</v>
          </cell>
          <cell r="G25">
            <v>1.7</v>
          </cell>
          <cell r="H25">
            <v>0.5666666666666667</v>
          </cell>
          <cell r="I25">
            <v>6.8238</v>
          </cell>
          <cell r="J25">
            <v>0</v>
          </cell>
          <cell r="K25">
            <v>0</v>
          </cell>
          <cell r="L25">
            <v>0</v>
          </cell>
          <cell r="M25">
            <v>0</v>
          </cell>
          <cell r="N25">
            <v>0</v>
          </cell>
          <cell r="O25">
            <v>0</v>
          </cell>
          <cell r="P25">
            <v>0</v>
          </cell>
          <cell r="Q25">
            <v>0</v>
          </cell>
          <cell r="R25">
            <v>2188.812623038812</v>
          </cell>
          <cell r="S25">
            <v>0</v>
          </cell>
          <cell r="T25">
            <v>0</v>
          </cell>
        </row>
        <row r="26">
          <cell r="A26" t="str">
            <v>Movie Theater</v>
          </cell>
          <cell r="C26" t="str">
            <v>seats</v>
          </cell>
          <cell r="D26">
            <v>0.14</v>
          </cell>
          <cell r="E26">
            <v>0.85</v>
          </cell>
          <cell r="F26">
            <v>0.11900000000000001</v>
          </cell>
          <cell r="G26">
            <v>2.3</v>
          </cell>
          <cell r="H26">
            <v>0.7666666666666666</v>
          </cell>
          <cell r="I26">
            <v>0.2737</v>
          </cell>
          <cell r="J26">
            <v>0</v>
          </cell>
          <cell r="K26">
            <v>0</v>
          </cell>
          <cell r="L26">
            <v>0</v>
          </cell>
          <cell r="M26">
            <v>0</v>
          </cell>
          <cell r="N26">
            <v>0</v>
          </cell>
          <cell r="O26">
            <v>0</v>
          </cell>
          <cell r="P26">
            <v>0</v>
          </cell>
          <cell r="Q26">
            <v>0</v>
          </cell>
          <cell r="R26">
            <v>87.79243455636491</v>
          </cell>
          <cell r="S26">
            <v>0</v>
          </cell>
          <cell r="T26">
            <v>0</v>
          </cell>
        </row>
        <row r="27">
          <cell r="A27" t="str">
            <v>Carwash</v>
          </cell>
          <cell r="C27" t="str">
            <v>site</v>
          </cell>
          <cell r="D27">
            <v>81</v>
          </cell>
          <cell r="E27">
            <v>0.65</v>
          </cell>
          <cell r="F27">
            <v>52.65</v>
          </cell>
          <cell r="G27">
            <v>1.6</v>
          </cell>
          <cell r="H27">
            <v>0.5333333333333333</v>
          </cell>
          <cell r="I27">
            <v>84.24000000000001</v>
          </cell>
          <cell r="J27">
            <v>0</v>
          </cell>
          <cell r="K27">
            <v>0</v>
          </cell>
          <cell r="L27">
            <v>0</v>
          </cell>
          <cell r="M27">
            <v>0</v>
          </cell>
          <cell r="N27">
            <v>0</v>
          </cell>
          <cell r="O27">
            <v>0</v>
          </cell>
          <cell r="P27">
            <v>0</v>
          </cell>
          <cell r="Q27">
            <v>0</v>
          </cell>
          <cell r="R27">
            <v>27020.952455345923</v>
          </cell>
          <cell r="S27">
            <v>0</v>
          </cell>
          <cell r="T27">
            <v>0</v>
          </cell>
        </row>
        <row r="28">
          <cell r="A28" t="str">
            <v>Health Club</v>
          </cell>
          <cell r="C28" t="str">
            <v>sq ft/GFA</v>
          </cell>
          <cell r="D28">
            <v>4.3</v>
          </cell>
          <cell r="E28">
            <v>0.75</v>
          </cell>
          <cell r="F28">
            <v>3.2249999999999996</v>
          </cell>
          <cell r="G28">
            <v>3.1</v>
          </cell>
          <cell r="H28">
            <v>1.0333333333333334</v>
          </cell>
          <cell r="I28">
            <v>9.997499999999999</v>
          </cell>
          <cell r="J28">
            <v>0</v>
          </cell>
          <cell r="K28">
            <v>0</v>
          </cell>
          <cell r="L28">
            <v>0</v>
          </cell>
          <cell r="M28">
            <v>0</v>
          </cell>
          <cell r="N28">
            <v>0</v>
          </cell>
          <cell r="O28">
            <v>0</v>
          </cell>
          <cell r="P28">
            <v>0</v>
          </cell>
          <cell r="Q28">
            <v>0</v>
          </cell>
          <cell r="R28">
            <v>3.206813534809127</v>
          </cell>
          <cell r="S28">
            <v>0</v>
          </cell>
          <cell r="T28">
            <v>0</v>
          </cell>
        </row>
        <row r="29">
          <cell r="A29" t="str">
            <v>Racquet Club</v>
          </cell>
          <cell r="C29" t="str">
            <v>sq ft/GFA</v>
          </cell>
          <cell r="D29">
            <v>1.83</v>
          </cell>
          <cell r="E29">
            <v>0.75</v>
          </cell>
          <cell r="F29">
            <v>1.3725</v>
          </cell>
          <cell r="G29">
            <v>3.1</v>
          </cell>
          <cell r="H29">
            <v>1.0333333333333334</v>
          </cell>
          <cell r="I29">
            <v>4.2547500000000005</v>
          </cell>
          <cell r="J29">
            <v>0</v>
          </cell>
          <cell r="K29">
            <v>0</v>
          </cell>
          <cell r="L29">
            <v>0</v>
          </cell>
          <cell r="M29">
            <v>0</v>
          </cell>
          <cell r="N29">
            <v>0</v>
          </cell>
          <cell r="O29">
            <v>0</v>
          </cell>
          <cell r="P29">
            <v>0</v>
          </cell>
          <cell r="Q29">
            <v>0</v>
          </cell>
          <cell r="R29">
            <v>1.3647601787676056</v>
          </cell>
          <cell r="S29">
            <v>0</v>
          </cell>
          <cell r="T29">
            <v>0</v>
          </cell>
        </row>
        <row r="30">
          <cell r="A30" t="str">
            <v>Marina</v>
          </cell>
          <cell r="C30" t="str">
            <v>Berth</v>
          </cell>
          <cell r="D30">
            <v>0.19</v>
          </cell>
          <cell r="E30">
            <v>0.9</v>
          </cell>
          <cell r="F30">
            <v>0.171</v>
          </cell>
          <cell r="G30">
            <v>3.1</v>
          </cell>
          <cell r="H30">
            <v>1.0333333333333334</v>
          </cell>
          <cell r="I30">
            <v>0.5301</v>
          </cell>
          <cell r="J30">
            <v>0</v>
          </cell>
          <cell r="K30">
            <v>0</v>
          </cell>
          <cell r="L30">
            <v>0</v>
          </cell>
          <cell r="M30">
            <v>0</v>
          </cell>
          <cell r="N30">
            <v>0</v>
          </cell>
          <cell r="O30">
            <v>0</v>
          </cell>
          <cell r="P30">
            <v>0</v>
          </cell>
          <cell r="Q30">
            <v>0</v>
          </cell>
          <cell r="R30">
            <v>170.03569440383282</v>
          </cell>
          <cell r="S30">
            <v>0</v>
          </cell>
          <cell r="T30">
            <v>0</v>
          </cell>
        </row>
        <row r="31">
          <cell r="J31" t="str">
            <v> </v>
          </cell>
          <cell r="K31" t="str">
            <v> </v>
          </cell>
          <cell r="L31" t="str">
            <v> </v>
          </cell>
          <cell r="M31" t="str">
            <v> </v>
          </cell>
          <cell r="N31" t="str">
            <v> </v>
          </cell>
          <cell r="O31" t="str">
            <v> </v>
          </cell>
        </row>
        <row r="32">
          <cell r="A32" t="str">
            <v>Commercial - Institutional</v>
          </cell>
          <cell r="J32" t="str">
            <v> </v>
          </cell>
          <cell r="K32" t="str">
            <v> </v>
          </cell>
          <cell r="L32" t="str">
            <v> </v>
          </cell>
          <cell r="M32" t="str">
            <v> </v>
          </cell>
          <cell r="N32" t="str">
            <v> </v>
          </cell>
          <cell r="O32" t="str">
            <v> </v>
          </cell>
        </row>
        <row r="33">
          <cell r="A33" t="str">
            <v>Elementary /Jr. High/ High School</v>
          </cell>
          <cell r="C33" t="str">
            <v>student</v>
          </cell>
          <cell r="D33">
            <v>0.15</v>
          </cell>
          <cell r="E33">
            <v>0.8</v>
          </cell>
          <cell r="F33">
            <v>0.12</v>
          </cell>
          <cell r="G33">
            <v>2</v>
          </cell>
          <cell r="H33">
            <v>0.6666666666666666</v>
          </cell>
          <cell r="I33">
            <v>0.24</v>
          </cell>
          <cell r="J33">
            <v>0</v>
          </cell>
          <cell r="K33">
            <v>0</v>
          </cell>
          <cell r="L33">
            <v>0</v>
          </cell>
          <cell r="M33">
            <v>0</v>
          </cell>
          <cell r="N33">
            <v>0</v>
          </cell>
          <cell r="O33">
            <v>0</v>
          </cell>
          <cell r="P33">
            <v>0</v>
          </cell>
          <cell r="Q33">
            <v>0</v>
          </cell>
          <cell r="R33">
            <v>76.98277052805106</v>
          </cell>
          <cell r="S33">
            <v>0</v>
          </cell>
          <cell r="T33">
            <v>0</v>
          </cell>
        </row>
        <row r="34">
          <cell r="A34" t="str">
            <v>University/College</v>
          </cell>
          <cell r="C34" t="str">
            <v>student</v>
          </cell>
          <cell r="D34">
            <v>0.21</v>
          </cell>
          <cell r="E34">
            <v>0.9</v>
          </cell>
          <cell r="F34">
            <v>0.189</v>
          </cell>
          <cell r="G34">
            <v>3</v>
          </cell>
          <cell r="H34">
            <v>1</v>
          </cell>
          <cell r="I34">
            <v>0.567</v>
          </cell>
          <cell r="J34">
            <v>0</v>
          </cell>
          <cell r="K34">
            <v>0</v>
          </cell>
          <cell r="L34">
            <v>0</v>
          </cell>
          <cell r="M34">
            <v>0</v>
          </cell>
          <cell r="N34">
            <v>0</v>
          </cell>
          <cell r="O34">
            <v>0</v>
          </cell>
          <cell r="P34">
            <v>0</v>
          </cell>
          <cell r="Q34">
            <v>0</v>
          </cell>
          <cell r="R34">
            <v>181.87179537252067</v>
          </cell>
          <cell r="S34">
            <v>0</v>
          </cell>
          <cell r="T34">
            <v>0</v>
          </cell>
        </row>
        <row r="35">
          <cell r="A35" t="str">
            <v>Church</v>
          </cell>
          <cell r="C35" t="str">
            <v>sq ft/GFA</v>
          </cell>
          <cell r="D35">
            <v>0.66</v>
          </cell>
          <cell r="E35">
            <v>1</v>
          </cell>
          <cell r="F35">
            <v>0.66</v>
          </cell>
          <cell r="G35">
            <v>3.7</v>
          </cell>
          <cell r="H35">
            <v>1.2333333333333334</v>
          </cell>
          <cell r="I35">
            <v>2.442</v>
          </cell>
          <cell r="J35">
            <v>0</v>
          </cell>
          <cell r="K35">
            <v>0</v>
          </cell>
          <cell r="L35">
            <v>0</v>
          </cell>
          <cell r="M35">
            <v>0</v>
          </cell>
          <cell r="N35">
            <v>0</v>
          </cell>
          <cell r="O35">
            <v>0</v>
          </cell>
          <cell r="P35">
            <v>0</v>
          </cell>
          <cell r="Q35">
            <v>0</v>
          </cell>
          <cell r="R35">
            <v>0.7832996901229197</v>
          </cell>
          <cell r="S35">
            <v>0</v>
          </cell>
          <cell r="T35">
            <v>0</v>
          </cell>
        </row>
        <row r="36">
          <cell r="A36" t="str">
            <v>Hospital</v>
          </cell>
          <cell r="C36" t="str">
            <v>sq ft/GFA</v>
          </cell>
          <cell r="D36">
            <v>0.92</v>
          </cell>
          <cell r="E36">
            <v>0.8</v>
          </cell>
          <cell r="F36">
            <v>0.7360000000000001</v>
          </cell>
          <cell r="G36">
            <v>5</v>
          </cell>
          <cell r="H36">
            <v>1.6666666666666667</v>
          </cell>
          <cell r="I36">
            <v>3.6800000000000006</v>
          </cell>
          <cell r="J36">
            <v>0</v>
          </cell>
          <cell r="K36">
            <v>0</v>
          </cell>
          <cell r="L36">
            <v>0</v>
          </cell>
          <cell r="M36">
            <v>0</v>
          </cell>
          <cell r="N36">
            <v>0</v>
          </cell>
          <cell r="O36">
            <v>0</v>
          </cell>
          <cell r="P36">
            <v>0</v>
          </cell>
          <cell r="Q36">
            <v>0</v>
          </cell>
          <cell r="R36">
            <v>1.1804024814301164</v>
          </cell>
          <cell r="S36">
            <v>0</v>
          </cell>
          <cell r="T36">
            <v>0</v>
          </cell>
        </row>
        <row r="37">
          <cell r="A37" t="str">
            <v>Nursing Home</v>
          </cell>
          <cell r="C37" t="str">
            <v>bed</v>
          </cell>
          <cell r="D37">
            <v>0.2</v>
          </cell>
          <cell r="E37">
            <v>1</v>
          </cell>
          <cell r="F37">
            <v>0.2</v>
          </cell>
          <cell r="G37">
            <v>2.8</v>
          </cell>
          <cell r="H37">
            <v>0.9333333333333332</v>
          </cell>
          <cell r="I37">
            <v>0.5599999999999999</v>
          </cell>
          <cell r="J37">
            <v>0</v>
          </cell>
          <cell r="K37">
            <v>0</v>
          </cell>
          <cell r="L37">
            <v>0</v>
          </cell>
          <cell r="M37">
            <v>0</v>
          </cell>
          <cell r="N37">
            <v>0</v>
          </cell>
          <cell r="O37">
            <v>0</v>
          </cell>
          <cell r="P37">
            <v>0</v>
          </cell>
          <cell r="Q37">
            <v>0</v>
          </cell>
          <cell r="R37">
            <v>179.62646456545247</v>
          </cell>
          <cell r="S37">
            <v>0</v>
          </cell>
          <cell r="T37">
            <v>0</v>
          </cell>
        </row>
        <row r="38">
          <cell r="A38" t="str">
            <v>Congregate Care/Asst Living</v>
          </cell>
          <cell r="C38" t="str">
            <v>dwelling</v>
          </cell>
          <cell r="D38">
            <v>0.17</v>
          </cell>
          <cell r="E38">
            <v>1</v>
          </cell>
          <cell r="F38">
            <v>0.17</v>
          </cell>
          <cell r="G38">
            <v>2.8</v>
          </cell>
          <cell r="H38">
            <v>0.9333333333333332</v>
          </cell>
          <cell r="I38">
            <v>0.476</v>
          </cell>
          <cell r="J38">
            <v>0</v>
          </cell>
          <cell r="K38">
            <v>0</v>
          </cell>
          <cell r="L38">
            <v>0</v>
          </cell>
          <cell r="M38">
            <v>0</v>
          </cell>
          <cell r="N38">
            <v>0</v>
          </cell>
          <cell r="O38">
            <v>0</v>
          </cell>
          <cell r="P38">
            <v>0</v>
          </cell>
          <cell r="Q38">
            <v>0</v>
          </cell>
          <cell r="R38">
            <v>152.6824948806346</v>
          </cell>
          <cell r="S38">
            <v>0</v>
          </cell>
          <cell r="T38">
            <v>0</v>
          </cell>
        </row>
        <row r="39">
          <cell r="J39" t="str">
            <v> </v>
          </cell>
          <cell r="K39" t="str">
            <v> </v>
          </cell>
          <cell r="L39" t="str">
            <v> </v>
          </cell>
          <cell r="M39" t="str">
            <v> </v>
          </cell>
          <cell r="N39" t="str">
            <v> </v>
          </cell>
          <cell r="O39" t="str">
            <v> </v>
          </cell>
        </row>
        <row r="40">
          <cell r="A40" t="str">
            <v>Commercial - Restaurant</v>
          </cell>
          <cell r="J40" t="str">
            <v> </v>
          </cell>
          <cell r="K40" t="str">
            <v> </v>
          </cell>
          <cell r="L40" t="str">
            <v> </v>
          </cell>
          <cell r="M40" t="str">
            <v> </v>
          </cell>
          <cell r="N40" t="str">
            <v> </v>
          </cell>
          <cell r="O40" t="str">
            <v> </v>
          </cell>
        </row>
        <row r="41">
          <cell r="A41" t="str">
            <v>Restaurant</v>
          </cell>
          <cell r="C41" t="str">
            <v>sq ft/GFA</v>
          </cell>
          <cell r="D41">
            <v>7.49</v>
          </cell>
          <cell r="E41">
            <v>0.8</v>
          </cell>
          <cell r="F41">
            <v>5.992000000000001</v>
          </cell>
          <cell r="G41">
            <v>3.4</v>
          </cell>
          <cell r="H41">
            <v>1.1333333333333333</v>
          </cell>
          <cell r="I41">
            <v>20.3728</v>
          </cell>
          <cell r="J41">
            <v>0</v>
          </cell>
          <cell r="K41">
            <v>0</v>
          </cell>
          <cell r="L41">
            <v>0</v>
          </cell>
          <cell r="M41">
            <v>0</v>
          </cell>
          <cell r="N41">
            <v>0</v>
          </cell>
          <cell r="O41">
            <v>0</v>
          </cell>
          <cell r="P41">
            <v>0</v>
          </cell>
          <cell r="Q41">
            <v>0</v>
          </cell>
          <cell r="R41">
            <v>6.534810780891163</v>
          </cell>
          <cell r="S41">
            <v>0</v>
          </cell>
          <cell r="T41">
            <v>0</v>
          </cell>
        </row>
        <row r="42">
          <cell r="A42" t="str">
            <v>High Turnover(sit-down)Restrnt</v>
          </cell>
          <cell r="C42" t="str">
            <v>sq ft/GFA</v>
          </cell>
          <cell r="D42">
            <v>16.26</v>
          </cell>
          <cell r="E42">
            <v>0.8</v>
          </cell>
          <cell r="F42">
            <v>13.008000000000003</v>
          </cell>
          <cell r="G42">
            <v>2.3</v>
          </cell>
          <cell r="H42">
            <v>0.7666666666666666</v>
          </cell>
          <cell r="I42">
            <v>29.918400000000005</v>
          </cell>
          <cell r="J42">
            <v>0</v>
          </cell>
          <cell r="K42">
            <v>0</v>
          </cell>
          <cell r="L42">
            <v>0</v>
          </cell>
          <cell r="M42">
            <v>0</v>
          </cell>
          <cell r="N42">
            <v>0</v>
          </cell>
          <cell r="O42">
            <v>0</v>
          </cell>
          <cell r="P42">
            <v>0</v>
          </cell>
          <cell r="Q42">
            <v>0</v>
          </cell>
          <cell r="R42">
            <v>9.596672174026848</v>
          </cell>
          <cell r="S42">
            <v>0</v>
          </cell>
          <cell r="T42">
            <v>0</v>
          </cell>
        </row>
        <row r="43">
          <cell r="A43" t="str">
            <v>Fast Food Restaurant w/o drive thru</v>
          </cell>
          <cell r="C43" t="str">
            <v>sq ft/GFA</v>
          </cell>
          <cell r="D43">
            <v>26.15</v>
          </cell>
          <cell r="E43">
            <v>0.5</v>
          </cell>
          <cell r="F43">
            <v>13.075</v>
          </cell>
          <cell r="G43">
            <v>2</v>
          </cell>
          <cell r="H43">
            <v>0.6666666666666666</v>
          </cell>
          <cell r="I43">
            <v>26.15</v>
          </cell>
          <cell r="J43">
            <v>0</v>
          </cell>
          <cell r="K43">
            <v>0</v>
          </cell>
          <cell r="L43">
            <v>0</v>
          </cell>
          <cell r="M43">
            <v>0</v>
          </cell>
          <cell r="R43">
            <v>8.387914372118896</v>
          </cell>
          <cell r="S43">
            <v>0</v>
          </cell>
          <cell r="T43">
            <v>0</v>
          </cell>
        </row>
        <row r="44">
          <cell r="A44" t="str">
            <v>Fast Food Restaurant w/ drive thru</v>
          </cell>
          <cell r="C44" t="str">
            <v>sq ft/GFA</v>
          </cell>
          <cell r="D44">
            <v>33.48</v>
          </cell>
          <cell r="E44">
            <v>0.5</v>
          </cell>
          <cell r="F44">
            <v>16.74</v>
          </cell>
          <cell r="G44">
            <v>2</v>
          </cell>
          <cell r="H44">
            <v>0.6666666666666666</v>
          </cell>
          <cell r="I44">
            <v>33.48</v>
          </cell>
          <cell r="J44">
            <v>0</v>
          </cell>
          <cell r="K44">
            <v>0</v>
          </cell>
          <cell r="L44">
            <v>0</v>
          </cell>
          <cell r="M44">
            <v>0</v>
          </cell>
          <cell r="N44">
            <v>0</v>
          </cell>
          <cell r="O44">
            <v>0</v>
          </cell>
          <cell r="P44">
            <v>0</v>
          </cell>
          <cell r="Q44">
            <v>0</v>
          </cell>
          <cell r="R44">
            <v>10.739096488663122</v>
          </cell>
          <cell r="S44">
            <v>0</v>
          </cell>
          <cell r="T44">
            <v>0</v>
          </cell>
        </row>
        <row r="46">
          <cell r="A46" t="str">
            <v>Commercial - </v>
          </cell>
          <cell r="J46" t="str">
            <v> </v>
          </cell>
          <cell r="K46" t="str">
            <v> </v>
          </cell>
          <cell r="L46" t="str">
            <v> </v>
          </cell>
          <cell r="M46" t="str">
            <v> </v>
          </cell>
          <cell r="N46" t="str">
            <v> </v>
          </cell>
          <cell r="O46" t="str">
            <v> </v>
          </cell>
        </row>
        <row r="47">
          <cell r="A47" t="str">
            <v>Retail Shopping Center</v>
          </cell>
          <cell r="J47" t="str">
            <v> </v>
          </cell>
          <cell r="K47" t="str">
            <v> </v>
          </cell>
          <cell r="L47" t="str">
            <v> </v>
          </cell>
          <cell r="M47" t="str">
            <v> </v>
          </cell>
          <cell r="N47" t="str">
            <v> </v>
          </cell>
          <cell r="O47" t="str">
            <v> </v>
          </cell>
        </row>
        <row r="48">
          <cell r="A48" t="str">
            <v>up to 9,999</v>
          </cell>
          <cell r="B48" t="str">
            <v>sq ft</v>
          </cell>
          <cell r="C48" t="str">
            <v>sq ft/GLA</v>
          </cell>
          <cell r="D48">
            <v>17.39</v>
          </cell>
          <cell r="E48">
            <v>0.5</v>
          </cell>
          <cell r="F48">
            <v>8.695</v>
          </cell>
          <cell r="G48">
            <v>1.3</v>
          </cell>
          <cell r="H48">
            <v>0.43333333333333335</v>
          </cell>
          <cell r="I48">
            <v>11.303500000000001</v>
          </cell>
          <cell r="J48">
            <v>0</v>
          </cell>
          <cell r="K48">
            <v>0</v>
          </cell>
          <cell r="L48">
            <v>0</v>
          </cell>
          <cell r="M48">
            <v>0</v>
          </cell>
          <cell r="N48">
            <v>0</v>
          </cell>
          <cell r="O48">
            <v>0</v>
          </cell>
          <cell r="P48">
            <v>0</v>
          </cell>
          <cell r="Q48">
            <v>0</v>
          </cell>
          <cell r="R48">
            <v>3.625728111099272</v>
          </cell>
          <cell r="S48">
            <v>0</v>
          </cell>
          <cell r="T48">
            <v>0</v>
          </cell>
        </row>
        <row r="49">
          <cell r="A49" t="str">
            <v>10,000-49,999</v>
          </cell>
          <cell r="B49" t="str">
            <v>sq ft</v>
          </cell>
          <cell r="C49" t="str">
            <v>sq ft/GLA</v>
          </cell>
          <cell r="D49">
            <v>9.46</v>
          </cell>
          <cell r="E49">
            <v>0.55</v>
          </cell>
          <cell r="F49">
            <v>5.203000000000001</v>
          </cell>
          <cell r="G49">
            <v>1.5</v>
          </cell>
          <cell r="H49">
            <v>0.5</v>
          </cell>
          <cell r="I49">
            <v>7.804500000000002</v>
          </cell>
          <cell r="J49">
            <v>0</v>
          </cell>
          <cell r="K49">
            <v>0</v>
          </cell>
          <cell r="L49">
            <v>0</v>
          </cell>
          <cell r="M49">
            <v>0</v>
          </cell>
          <cell r="N49">
            <v>0</v>
          </cell>
          <cell r="O49">
            <v>0</v>
          </cell>
          <cell r="P49">
            <v>0</v>
          </cell>
          <cell r="Q49">
            <v>0</v>
          </cell>
          <cell r="R49">
            <v>2.5033834691090613</v>
          </cell>
          <cell r="S49">
            <v>0</v>
          </cell>
          <cell r="T49">
            <v>0</v>
          </cell>
        </row>
        <row r="50">
          <cell r="A50" t="str">
            <v>50,000-99,999</v>
          </cell>
          <cell r="B50" t="str">
            <v>sq ft</v>
          </cell>
          <cell r="C50" t="str">
            <v>sq ft/GLA</v>
          </cell>
          <cell r="D50">
            <v>6.92</v>
          </cell>
          <cell r="E50">
            <v>0.55</v>
          </cell>
          <cell r="F50">
            <v>3.806</v>
          </cell>
          <cell r="G50">
            <v>1.5</v>
          </cell>
          <cell r="H50">
            <v>0.5</v>
          </cell>
          <cell r="I50">
            <v>5.709</v>
          </cell>
          <cell r="J50">
            <v>0</v>
          </cell>
          <cell r="K50">
            <v>0</v>
          </cell>
          <cell r="L50">
            <v>0</v>
          </cell>
          <cell r="M50">
            <v>0</v>
          </cell>
          <cell r="N50">
            <v>0</v>
          </cell>
          <cell r="O50">
            <v>0</v>
          </cell>
          <cell r="P50">
            <v>0</v>
          </cell>
          <cell r="Q50">
            <v>0</v>
          </cell>
          <cell r="R50">
            <v>1.8312276539360148</v>
          </cell>
          <cell r="S50">
            <v>0</v>
          </cell>
          <cell r="T50">
            <v>0</v>
          </cell>
        </row>
        <row r="51">
          <cell r="A51" t="str">
            <v>100,000-199,999</v>
          </cell>
          <cell r="B51" t="str">
            <v>sq ft</v>
          </cell>
          <cell r="C51" t="str">
            <v>sq ft/GLA</v>
          </cell>
          <cell r="D51">
            <v>5.47</v>
          </cell>
          <cell r="E51">
            <v>0.6</v>
          </cell>
          <cell r="F51">
            <v>3.2819999999999996</v>
          </cell>
          <cell r="G51">
            <v>1.7</v>
          </cell>
          <cell r="H51">
            <v>0.5666666666666667</v>
          </cell>
          <cell r="I51">
            <v>5.579399999999999</v>
          </cell>
          <cell r="J51">
            <v>0</v>
          </cell>
          <cell r="K51">
            <v>0</v>
          </cell>
          <cell r="L51">
            <v>0</v>
          </cell>
          <cell r="M51">
            <v>0</v>
          </cell>
          <cell r="N51">
            <v>0</v>
          </cell>
          <cell r="O51">
            <v>0</v>
          </cell>
          <cell r="P51">
            <v>0</v>
          </cell>
          <cell r="Q51">
            <v>0</v>
          </cell>
          <cell r="R51">
            <v>1.789656957850867</v>
          </cell>
          <cell r="S51">
            <v>0</v>
          </cell>
          <cell r="T51">
            <v>0</v>
          </cell>
        </row>
        <row r="52">
          <cell r="A52" t="str">
            <v>200,000-299,999</v>
          </cell>
          <cell r="B52" t="str">
            <v>sq ft</v>
          </cell>
          <cell r="C52" t="str">
            <v>sq ft/GLA</v>
          </cell>
          <cell r="D52">
            <v>4.6</v>
          </cell>
          <cell r="E52">
            <v>0.65</v>
          </cell>
          <cell r="F52">
            <v>2.9899999999999998</v>
          </cell>
          <cell r="G52">
            <v>1.7</v>
          </cell>
          <cell r="H52">
            <v>0.5666666666666667</v>
          </cell>
          <cell r="I52">
            <v>5.082999999999999</v>
          </cell>
          <cell r="J52">
            <v>0</v>
          </cell>
          <cell r="K52">
            <v>0</v>
          </cell>
          <cell r="L52">
            <v>0</v>
          </cell>
          <cell r="M52">
            <v>0</v>
          </cell>
          <cell r="N52">
            <v>0</v>
          </cell>
          <cell r="O52">
            <v>0</v>
          </cell>
          <cell r="P52">
            <v>0</v>
          </cell>
          <cell r="Q52">
            <v>0</v>
          </cell>
          <cell r="R52">
            <v>1.6304309274753481</v>
          </cell>
          <cell r="S52">
            <v>0</v>
          </cell>
          <cell r="T52">
            <v>0</v>
          </cell>
        </row>
        <row r="53">
          <cell r="A53" t="str">
            <v>300,000-399,999</v>
          </cell>
          <cell r="B53" t="str">
            <v>sq ft</v>
          </cell>
          <cell r="C53" t="str">
            <v>sq ft/GLA</v>
          </cell>
          <cell r="D53">
            <v>4.1</v>
          </cell>
          <cell r="E53">
            <v>0.7</v>
          </cell>
          <cell r="F53">
            <v>2.8699999999999997</v>
          </cell>
          <cell r="G53">
            <v>2.1</v>
          </cell>
          <cell r="H53">
            <v>0.7000000000000001</v>
          </cell>
          <cell r="I53">
            <v>6.026999999999999</v>
          </cell>
          <cell r="J53">
            <v>0</v>
          </cell>
          <cell r="K53">
            <v>0</v>
          </cell>
          <cell r="L53">
            <v>0</v>
          </cell>
          <cell r="M53">
            <v>0</v>
          </cell>
          <cell r="N53">
            <v>0</v>
          </cell>
          <cell r="O53">
            <v>0</v>
          </cell>
          <cell r="P53">
            <v>0</v>
          </cell>
          <cell r="Q53">
            <v>0</v>
          </cell>
          <cell r="R53">
            <v>1.9332298248856823</v>
          </cell>
          <cell r="S53">
            <v>0</v>
          </cell>
          <cell r="T53">
            <v>0</v>
          </cell>
        </row>
        <row r="54">
          <cell r="A54" t="str">
            <v>over 400,000</v>
          </cell>
          <cell r="B54" t="str">
            <v>sq ft</v>
          </cell>
          <cell r="C54" t="str">
            <v>sq ft/GLA</v>
          </cell>
          <cell r="D54">
            <v>3.77</v>
          </cell>
          <cell r="E54">
            <v>0.75</v>
          </cell>
          <cell r="F54">
            <v>2.8275</v>
          </cell>
          <cell r="G54">
            <v>2.4</v>
          </cell>
          <cell r="H54">
            <v>0.7999999999999999</v>
          </cell>
          <cell r="I54">
            <v>6.7860000000000005</v>
          </cell>
          <cell r="J54">
            <v>0</v>
          </cell>
          <cell r="K54">
            <v>0</v>
          </cell>
          <cell r="L54">
            <v>0</v>
          </cell>
          <cell r="M54">
            <v>0</v>
          </cell>
          <cell r="N54">
            <v>0</v>
          </cell>
          <cell r="O54">
            <v>0</v>
          </cell>
          <cell r="P54">
            <v>0</v>
          </cell>
          <cell r="Q54">
            <v>0</v>
          </cell>
          <cell r="R54">
            <v>2.176687836680644</v>
          </cell>
          <cell r="S54">
            <v>0</v>
          </cell>
          <cell r="T54">
            <v>0</v>
          </cell>
        </row>
        <row r="55">
          <cell r="A55" t="str">
            <v>Supermarket</v>
          </cell>
          <cell r="C55" t="str">
            <v>sq ft/GFA</v>
          </cell>
          <cell r="D55">
            <v>11.51</v>
          </cell>
          <cell r="E55">
            <v>0.75</v>
          </cell>
          <cell r="F55">
            <v>8.6325</v>
          </cell>
          <cell r="G55">
            <v>2.1</v>
          </cell>
          <cell r="H55">
            <v>0.7000000000000001</v>
          </cell>
          <cell r="I55">
            <v>18.12825</v>
          </cell>
          <cell r="J55">
            <v>0</v>
          </cell>
          <cell r="K55">
            <v>0</v>
          </cell>
          <cell r="L55">
            <v>0</v>
          </cell>
          <cell r="M55">
            <v>0</v>
          </cell>
          <cell r="N55">
            <v>0</v>
          </cell>
          <cell r="O55">
            <v>0</v>
          </cell>
          <cell r="P55">
            <v>0</v>
          </cell>
          <cell r="Q55">
            <v>0</v>
          </cell>
          <cell r="R55">
            <v>5.814845457604758</v>
          </cell>
          <cell r="S55">
            <v>0</v>
          </cell>
          <cell r="T55">
            <v>0</v>
          </cell>
        </row>
        <row r="56">
          <cell r="A56" t="str">
            <v>Convenience Market</v>
          </cell>
          <cell r="C56" t="str">
            <v>sq ft/GFA</v>
          </cell>
          <cell r="D56">
            <v>53.73</v>
          </cell>
          <cell r="E56">
            <v>0.45</v>
          </cell>
          <cell r="F56">
            <v>24.1785</v>
          </cell>
          <cell r="G56">
            <v>1.3</v>
          </cell>
          <cell r="H56">
            <v>0.43333333333333335</v>
          </cell>
          <cell r="I56">
            <v>31.43205</v>
          </cell>
          <cell r="J56">
            <v>0</v>
          </cell>
          <cell r="K56">
            <v>0</v>
          </cell>
          <cell r="L56">
            <v>0</v>
          </cell>
          <cell r="M56">
            <v>0</v>
          </cell>
          <cell r="N56">
            <v>0</v>
          </cell>
          <cell r="O56">
            <v>0</v>
          </cell>
          <cell r="P56">
            <v>0</v>
          </cell>
          <cell r="Q56">
            <v>0</v>
          </cell>
          <cell r="R56">
            <v>10.082192884900948</v>
          </cell>
          <cell r="S56">
            <v>0</v>
          </cell>
          <cell r="T56">
            <v>0</v>
          </cell>
        </row>
        <row r="57">
          <cell r="A57" t="str">
            <v>Discount/Department Store</v>
          </cell>
          <cell r="C57" t="str">
            <v>sq ft/GFA</v>
          </cell>
          <cell r="D57">
            <v>9.83</v>
          </cell>
          <cell r="E57">
            <v>0.5</v>
          </cell>
          <cell r="F57">
            <v>4.915</v>
          </cell>
          <cell r="G57">
            <v>1.7</v>
          </cell>
          <cell r="H57">
            <v>0.5666666666666667</v>
          </cell>
          <cell r="I57">
            <v>8.3555</v>
          </cell>
          <cell r="J57">
            <v>0</v>
          </cell>
          <cell r="K57">
            <v>0</v>
          </cell>
          <cell r="L57">
            <v>0</v>
          </cell>
          <cell r="M57">
            <v>0</v>
          </cell>
          <cell r="N57">
            <v>0</v>
          </cell>
          <cell r="O57">
            <v>0</v>
          </cell>
          <cell r="P57">
            <v>0</v>
          </cell>
          <cell r="Q57">
            <v>0</v>
          </cell>
          <cell r="R57">
            <v>2.6801230797797113</v>
          </cell>
          <cell r="S57">
            <v>0</v>
          </cell>
          <cell r="T57">
            <v>0</v>
          </cell>
        </row>
        <row r="58">
          <cell r="A58" t="str">
            <v>Miscellaneous Retail</v>
          </cell>
          <cell r="C58" t="str">
            <v>sq ft/GLA</v>
          </cell>
          <cell r="D58">
            <v>2.59</v>
          </cell>
          <cell r="E58">
            <v>0.7</v>
          </cell>
          <cell r="F58">
            <v>1.8129999999999997</v>
          </cell>
          <cell r="G58">
            <v>1.7</v>
          </cell>
          <cell r="H58">
            <v>0.5666666666666667</v>
          </cell>
          <cell r="I58">
            <v>3.0820999999999996</v>
          </cell>
          <cell r="J58">
            <v>0</v>
          </cell>
          <cell r="K58">
            <v>0</v>
          </cell>
          <cell r="L58">
            <v>0</v>
          </cell>
          <cell r="M58">
            <v>0</v>
          </cell>
          <cell r="N58">
            <v>0</v>
          </cell>
          <cell r="O58">
            <v>0</v>
          </cell>
          <cell r="P58">
            <v>0</v>
          </cell>
          <cell r="Q58">
            <v>0</v>
          </cell>
          <cell r="R58">
            <v>0.988619154352109</v>
          </cell>
          <cell r="S58">
            <v>0</v>
          </cell>
          <cell r="T58">
            <v>0</v>
          </cell>
        </row>
        <row r="59">
          <cell r="A59" t="str">
            <v>Downtown  Retail</v>
          </cell>
          <cell r="C59" t="str">
            <v>sq ft/GLA</v>
          </cell>
          <cell r="D59">
            <v>2.59</v>
          </cell>
          <cell r="E59">
            <v>0.7</v>
          </cell>
          <cell r="F59">
            <v>1.8129999999999997</v>
          </cell>
          <cell r="G59">
            <v>1.7</v>
          </cell>
          <cell r="H59">
            <v>0.5666666666666667</v>
          </cell>
          <cell r="I59">
            <v>3.0820999999999996</v>
          </cell>
          <cell r="J59">
            <v>0</v>
          </cell>
          <cell r="K59">
            <v>0</v>
          </cell>
          <cell r="L59">
            <v>0</v>
          </cell>
          <cell r="M59">
            <v>0</v>
          </cell>
          <cell r="N59">
            <v>0</v>
          </cell>
          <cell r="O59">
            <v>0</v>
          </cell>
          <cell r="P59">
            <v>0</v>
          </cell>
          <cell r="Q59">
            <v>0</v>
          </cell>
          <cell r="R59">
            <v>0.988619154352109</v>
          </cell>
          <cell r="S59">
            <v>0</v>
          </cell>
          <cell r="T59">
            <v>0</v>
          </cell>
        </row>
        <row r="60">
          <cell r="A60" t="str">
            <v>Furniture Store</v>
          </cell>
          <cell r="C60" t="str">
            <v>sq ft/GFA</v>
          </cell>
          <cell r="D60">
            <v>0.45</v>
          </cell>
          <cell r="E60">
            <v>0.6</v>
          </cell>
          <cell r="F60">
            <v>0.27</v>
          </cell>
          <cell r="G60">
            <v>1.7</v>
          </cell>
          <cell r="H60">
            <v>0.5666666666666667</v>
          </cell>
          <cell r="I60">
            <v>0.459</v>
          </cell>
          <cell r="J60">
            <v>0</v>
          </cell>
          <cell r="K60">
            <v>0</v>
          </cell>
          <cell r="L60">
            <v>0</v>
          </cell>
          <cell r="M60">
            <v>0</v>
          </cell>
          <cell r="N60">
            <v>0</v>
          </cell>
          <cell r="O60">
            <v>0</v>
          </cell>
          <cell r="P60">
            <v>0</v>
          </cell>
          <cell r="Q60">
            <v>0</v>
          </cell>
          <cell r="R60">
            <v>0.14722954863489768</v>
          </cell>
          <cell r="S60">
            <v>0</v>
          </cell>
          <cell r="T60">
            <v>0</v>
          </cell>
        </row>
        <row r="61">
          <cell r="A61" t="str">
            <v>Car Sales - New/Used</v>
          </cell>
          <cell r="C61" t="str">
            <v>sq ft/GFA</v>
          </cell>
          <cell r="D61">
            <v>2.8</v>
          </cell>
          <cell r="E61">
            <v>0.8</v>
          </cell>
          <cell r="F61">
            <v>2.2399999999999998</v>
          </cell>
          <cell r="G61">
            <v>4.6</v>
          </cell>
          <cell r="H61">
            <v>1.5333333333333332</v>
          </cell>
          <cell r="I61">
            <v>10.303999999999998</v>
          </cell>
          <cell r="J61">
            <v>0</v>
          </cell>
          <cell r="K61">
            <v>0</v>
          </cell>
          <cell r="L61">
            <v>0</v>
          </cell>
          <cell r="M61">
            <v>0</v>
          </cell>
          <cell r="N61">
            <v>0</v>
          </cell>
          <cell r="O61">
            <v>0</v>
          </cell>
          <cell r="P61">
            <v>0</v>
          </cell>
          <cell r="Q61">
            <v>0</v>
          </cell>
          <cell r="R61">
            <v>3.3051269480043253</v>
          </cell>
          <cell r="S61">
            <v>0</v>
          </cell>
          <cell r="T61">
            <v>0</v>
          </cell>
        </row>
        <row r="62">
          <cell r="J62" t="str">
            <v> </v>
          </cell>
          <cell r="K62" t="str">
            <v> </v>
          </cell>
          <cell r="L62" t="str">
            <v> </v>
          </cell>
          <cell r="M62" t="str">
            <v> </v>
          </cell>
          <cell r="N62" t="str">
            <v> </v>
          </cell>
          <cell r="O62" t="str">
            <v> </v>
          </cell>
        </row>
        <row r="63">
          <cell r="A63" t="str">
            <v>Commercial - </v>
          </cell>
          <cell r="E63" t="str">
            <v>.</v>
          </cell>
          <cell r="J63" t="str">
            <v> </v>
          </cell>
          <cell r="K63" t="str">
            <v> </v>
          </cell>
          <cell r="L63" t="str">
            <v> </v>
          </cell>
          <cell r="M63" t="str">
            <v> </v>
          </cell>
          <cell r="N63" t="str">
            <v> </v>
          </cell>
          <cell r="O63" t="str">
            <v> </v>
          </cell>
        </row>
        <row r="64">
          <cell r="A64" t="str">
            <v>Administrative Office</v>
          </cell>
          <cell r="J64" t="str">
            <v> </v>
          </cell>
          <cell r="K64" t="str">
            <v> </v>
          </cell>
          <cell r="L64" t="str">
            <v> </v>
          </cell>
          <cell r="M64" t="str">
            <v> </v>
          </cell>
          <cell r="N64" t="str">
            <v> </v>
          </cell>
          <cell r="O64" t="str">
            <v> </v>
          </cell>
        </row>
        <row r="65">
          <cell r="A65" t="str">
            <v>up to 9,999</v>
          </cell>
          <cell r="B65" t="str">
            <v>sq ft</v>
          </cell>
          <cell r="C65" t="str">
            <v>sq ft/GFA</v>
          </cell>
          <cell r="D65">
            <v>6.39</v>
          </cell>
          <cell r="E65">
            <v>0.9</v>
          </cell>
          <cell r="F65">
            <v>5.7509999999999994</v>
          </cell>
          <cell r="G65">
            <v>5.1</v>
          </cell>
          <cell r="H65">
            <v>1.7</v>
          </cell>
          <cell r="I65">
            <v>29.330099999999995</v>
          </cell>
          <cell r="J65">
            <v>0</v>
          </cell>
          <cell r="K65">
            <v>0</v>
          </cell>
          <cell r="L65">
            <v>0</v>
          </cell>
          <cell r="M65">
            <v>0</v>
          </cell>
          <cell r="N65">
            <v>0</v>
          </cell>
          <cell r="O65">
            <v>0</v>
          </cell>
          <cell r="P65">
            <v>0</v>
          </cell>
          <cell r="Q65">
            <v>0</v>
          </cell>
          <cell r="R65">
            <v>9.40796815776996</v>
          </cell>
          <cell r="S65">
            <v>0</v>
          </cell>
          <cell r="T65">
            <v>0</v>
          </cell>
        </row>
        <row r="66">
          <cell r="A66" t="str">
            <v>10,000-49,999</v>
          </cell>
          <cell r="B66" t="str">
            <v>sq ft</v>
          </cell>
          <cell r="C66" t="str">
            <v>sq ft/GFA</v>
          </cell>
          <cell r="D66">
            <v>3.76</v>
          </cell>
          <cell r="E66">
            <v>0.9</v>
          </cell>
          <cell r="F66">
            <v>3.384</v>
          </cell>
          <cell r="G66">
            <v>5.1</v>
          </cell>
          <cell r="H66">
            <v>1.7</v>
          </cell>
          <cell r="I66">
            <v>17.258399999999998</v>
          </cell>
          <cell r="J66">
            <v>0</v>
          </cell>
          <cell r="K66">
            <v>0</v>
          </cell>
          <cell r="L66">
            <v>0</v>
          </cell>
          <cell r="M66">
            <v>0</v>
          </cell>
          <cell r="N66">
            <v>0</v>
          </cell>
          <cell r="O66">
            <v>0</v>
          </cell>
          <cell r="P66">
            <v>0</v>
          </cell>
          <cell r="Q66">
            <v>0</v>
          </cell>
          <cell r="R66">
            <v>5.535831028672152</v>
          </cell>
          <cell r="S66">
            <v>0</v>
          </cell>
          <cell r="T66">
            <v>0</v>
          </cell>
        </row>
        <row r="67">
          <cell r="A67" t="str">
            <v>50,000-99,999</v>
          </cell>
          <cell r="B67" t="str">
            <v>sq ft</v>
          </cell>
          <cell r="C67" t="str">
            <v>sq ft/GFA</v>
          </cell>
          <cell r="D67">
            <v>2.18</v>
          </cell>
          <cell r="E67">
            <v>0.9</v>
          </cell>
          <cell r="F67">
            <v>1.9620000000000002</v>
          </cell>
          <cell r="G67">
            <v>5.1</v>
          </cell>
          <cell r="H67">
            <v>1.7</v>
          </cell>
          <cell r="I67">
            <v>10.0062</v>
          </cell>
          <cell r="J67">
            <v>0</v>
          </cell>
          <cell r="K67">
            <v>0</v>
          </cell>
          <cell r="L67">
            <v>0</v>
          </cell>
          <cell r="M67">
            <v>0</v>
          </cell>
          <cell r="N67">
            <v>0</v>
          </cell>
          <cell r="O67">
            <v>0</v>
          </cell>
          <cell r="P67">
            <v>0</v>
          </cell>
          <cell r="Q67">
            <v>0</v>
          </cell>
          <cell r="R67">
            <v>3.2096041602407697</v>
          </cell>
          <cell r="S67">
            <v>0</v>
          </cell>
          <cell r="T67">
            <v>0</v>
          </cell>
        </row>
        <row r="68">
          <cell r="A68" t="str">
            <v>100,000-199,999</v>
          </cell>
          <cell r="B68" t="str">
            <v>sq ft</v>
          </cell>
          <cell r="C68" t="str">
            <v>sq ft/GFA</v>
          </cell>
          <cell r="D68">
            <v>1.65</v>
          </cell>
          <cell r="E68">
            <v>0.9</v>
          </cell>
          <cell r="F68">
            <v>1.4849999999999999</v>
          </cell>
          <cell r="G68">
            <v>5.1</v>
          </cell>
          <cell r="H68">
            <v>1.7</v>
          </cell>
          <cell r="I68">
            <v>7.573499999999999</v>
          </cell>
          <cell r="J68">
            <v>0</v>
          </cell>
          <cell r="K68">
            <v>0</v>
          </cell>
          <cell r="L68">
            <v>0</v>
          </cell>
          <cell r="M68">
            <v>0</v>
          </cell>
          <cell r="N68">
            <v>0</v>
          </cell>
          <cell r="O68">
            <v>0</v>
          </cell>
          <cell r="P68">
            <v>0</v>
          </cell>
          <cell r="Q68">
            <v>0</v>
          </cell>
          <cell r="R68">
            <v>2.4292875524758113</v>
          </cell>
          <cell r="S68">
            <v>0</v>
          </cell>
          <cell r="T68">
            <v>0</v>
          </cell>
        </row>
        <row r="69">
          <cell r="A69" t="str">
            <v>200,000-299,999</v>
          </cell>
          <cell r="B69" t="str">
            <v>sq ft</v>
          </cell>
          <cell r="C69" t="str">
            <v>sq ft/GFA</v>
          </cell>
          <cell r="D69">
            <v>1.44</v>
          </cell>
          <cell r="E69">
            <v>0.9</v>
          </cell>
          <cell r="F69">
            <v>1.296</v>
          </cell>
          <cell r="G69">
            <v>5.1</v>
          </cell>
          <cell r="H69">
            <v>1.7</v>
          </cell>
          <cell r="I69">
            <v>6.6095999999999995</v>
          </cell>
          <cell r="J69">
            <v>0</v>
          </cell>
          <cell r="K69">
            <v>0</v>
          </cell>
          <cell r="L69">
            <v>0</v>
          </cell>
          <cell r="M69">
            <v>0</v>
          </cell>
          <cell r="N69">
            <v>0</v>
          </cell>
          <cell r="O69">
            <v>0</v>
          </cell>
          <cell r="P69">
            <v>0</v>
          </cell>
          <cell r="Q69">
            <v>0</v>
          </cell>
          <cell r="R69">
            <v>2.120105500342526</v>
          </cell>
          <cell r="S69">
            <v>0</v>
          </cell>
          <cell r="T69">
            <v>0</v>
          </cell>
        </row>
        <row r="70">
          <cell r="A70" t="str">
            <v>over 300,000</v>
          </cell>
          <cell r="B70" t="str">
            <v>sq ft</v>
          </cell>
          <cell r="C70" t="str">
            <v>sq ft/GFA</v>
          </cell>
          <cell r="D70">
            <v>1.35</v>
          </cell>
          <cell r="E70">
            <v>0.9</v>
          </cell>
          <cell r="F70">
            <v>1.215</v>
          </cell>
          <cell r="G70">
            <v>5.1</v>
          </cell>
          <cell r="H70">
            <v>1.7</v>
          </cell>
          <cell r="I70">
            <v>6.1965</v>
          </cell>
          <cell r="J70">
            <v>0</v>
          </cell>
          <cell r="K70">
            <v>0</v>
          </cell>
          <cell r="L70">
            <v>0</v>
          </cell>
          <cell r="M70">
            <v>0</v>
          </cell>
          <cell r="N70">
            <v>0</v>
          </cell>
          <cell r="O70">
            <v>0</v>
          </cell>
          <cell r="P70">
            <v>0</v>
          </cell>
          <cell r="Q70">
            <v>0</v>
          </cell>
          <cell r="R70">
            <v>1.9875989065711188</v>
          </cell>
          <cell r="S70">
            <v>0</v>
          </cell>
          <cell r="T70">
            <v>0</v>
          </cell>
        </row>
        <row r="71">
          <cell r="A71" t="str">
            <v>Administrative Office (Downtown)</v>
          </cell>
          <cell r="J71" t="str">
            <v> </v>
          </cell>
          <cell r="K71" t="str">
            <v> </v>
          </cell>
          <cell r="L71" t="str">
            <v> </v>
          </cell>
          <cell r="M71" t="str">
            <v> </v>
          </cell>
          <cell r="N71" t="str">
            <v> </v>
          </cell>
          <cell r="O71" t="str">
            <v> </v>
          </cell>
        </row>
        <row r="72">
          <cell r="A72" t="str">
            <v>up to 9,999</v>
          </cell>
          <cell r="B72" t="str">
            <v>sq ft</v>
          </cell>
          <cell r="C72" t="str">
            <v>sq ft/GFA</v>
          </cell>
          <cell r="D72">
            <v>2.8</v>
          </cell>
          <cell r="E72">
            <v>0.9</v>
          </cell>
          <cell r="F72">
            <v>2.52</v>
          </cell>
          <cell r="G72">
            <v>5.1</v>
          </cell>
          <cell r="H72">
            <v>1.7</v>
          </cell>
          <cell r="I72">
            <v>12.851999999999999</v>
          </cell>
          <cell r="J72">
            <v>0</v>
          </cell>
          <cell r="K72">
            <v>0</v>
          </cell>
          <cell r="L72">
            <v>0</v>
          </cell>
          <cell r="M72">
            <v>0</v>
          </cell>
          <cell r="N72">
            <v>0</v>
          </cell>
          <cell r="O72">
            <v>0</v>
          </cell>
          <cell r="P72">
            <v>0</v>
          </cell>
          <cell r="Q72">
            <v>0</v>
          </cell>
          <cell r="R72">
            <v>4.1224273617771345</v>
          </cell>
          <cell r="S72">
            <v>0</v>
          </cell>
          <cell r="T72">
            <v>0</v>
          </cell>
        </row>
        <row r="73">
          <cell r="A73" t="str">
            <v>10,000-49,999</v>
          </cell>
          <cell r="B73" t="str">
            <v>sq ft</v>
          </cell>
          <cell r="C73" t="str">
            <v>sq ft/GFA</v>
          </cell>
          <cell r="D73">
            <v>2.1</v>
          </cell>
          <cell r="E73">
            <v>0.9</v>
          </cell>
          <cell r="F73">
            <v>1.8900000000000001</v>
          </cell>
          <cell r="G73">
            <v>5.1</v>
          </cell>
          <cell r="H73">
            <v>1.7</v>
          </cell>
          <cell r="I73">
            <v>9.639</v>
          </cell>
          <cell r="J73">
            <v>0</v>
          </cell>
          <cell r="K73">
            <v>0</v>
          </cell>
          <cell r="L73">
            <v>0</v>
          </cell>
          <cell r="M73">
            <v>0</v>
          </cell>
          <cell r="N73">
            <v>0</v>
          </cell>
          <cell r="O73">
            <v>0</v>
          </cell>
          <cell r="P73">
            <v>0</v>
          </cell>
          <cell r="Q73">
            <v>0</v>
          </cell>
          <cell r="R73">
            <v>3.091820521332851</v>
          </cell>
          <cell r="S73">
            <v>0</v>
          </cell>
          <cell r="T73">
            <v>0</v>
          </cell>
        </row>
        <row r="74">
          <cell r="A74" t="str">
            <v>50,000-99,999</v>
          </cell>
          <cell r="B74" t="str">
            <v>sq ft</v>
          </cell>
          <cell r="C74" t="str">
            <v>sq ft/GFA</v>
          </cell>
          <cell r="D74">
            <v>1.7</v>
          </cell>
          <cell r="E74">
            <v>0.9</v>
          </cell>
          <cell r="F74">
            <v>1.53</v>
          </cell>
          <cell r="G74">
            <v>5.1</v>
          </cell>
          <cell r="H74">
            <v>1.7</v>
          </cell>
          <cell r="I74">
            <v>7.803</v>
          </cell>
          <cell r="J74">
            <v>0</v>
          </cell>
          <cell r="K74">
            <v>0</v>
          </cell>
          <cell r="L74">
            <v>0</v>
          </cell>
          <cell r="M74">
            <v>0</v>
          </cell>
          <cell r="N74">
            <v>0</v>
          </cell>
          <cell r="O74">
            <v>0</v>
          </cell>
          <cell r="P74">
            <v>0</v>
          </cell>
          <cell r="Q74">
            <v>0</v>
          </cell>
          <cell r="R74">
            <v>2.50290232679326</v>
          </cell>
          <cell r="S74">
            <v>0</v>
          </cell>
          <cell r="T74">
            <v>0</v>
          </cell>
        </row>
        <row r="75">
          <cell r="A75" t="str">
            <v>100,000-199,999</v>
          </cell>
          <cell r="B75" t="str">
            <v>sq ft</v>
          </cell>
          <cell r="C75" t="str">
            <v>sq ft/GFA</v>
          </cell>
          <cell r="D75">
            <v>1.5</v>
          </cell>
          <cell r="E75">
            <v>0.9</v>
          </cell>
          <cell r="F75">
            <v>1.35</v>
          </cell>
          <cell r="G75">
            <v>5.1</v>
          </cell>
          <cell r="H75">
            <v>1.7</v>
          </cell>
          <cell r="I75">
            <v>6.885</v>
          </cell>
          <cell r="J75">
            <v>0</v>
          </cell>
          <cell r="K75">
            <v>0</v>
          </cell>
          <cell r="L75">
            <v>0</v>
          </cell>
          <cell r="M75">
            <v>0</v>
          </cell>
          <cell r="N75">
            <v>0</v>
          </cell>
          <cell r="O75">
            <v>0</v>
          </cell>
          <cell r="P75">
            <v>0</v>
          </cell>
          <cell r="Q75">
            <v>0</v>
          </cell>
          <cell r="R75">
            <v>2.208443229523465</v>
          </cell>
          <cell r="S75">
            <v>0</v>
          </cell>
          <cell r="T75">
            <v>0</v>
          </cell>
        </row>
        <row r="76">
          <cell r="A76" t="str">
            <v>200,000-299,999</v>
          </cell>
          <cell r="B76" t="str">
            <v>sq ft</v>
          </cell>
          <cell r="C76" t="str">
            <v>sq ft/GFA</v>
          </cell>
          <cell r="D76">
            <v>1.3</v>
          </cell>
          <cell r="E76">
            <v>0.9</v>
          </cell>
          <cell r="F76">
            <v>1.1700000000000002</v>
          </cell>
          <cell r="G76">
            <v>5.1</v>
          </cell>
          <cell r="H76">
            <v>1.7</v>
          </cell>
          <cell r="I76">
            <v>5.9670000000000005</v>
          </cell>
          <cell r="J76">
            <v>0</v>
          </cell>
          <cell r="K76">
            <v>0</v>
          </cell>
          <cell r="L76">
            <v>0</v>
          </cell>
          <cell r="M76">
            <v>0</v>
          </cell>
          <cell r="N76">
            <v>0</v>
          </cell>
          <cell r="O76">
            <v>0</v>
          </cell>
          <cell r="P76">
            <v>0</v>
          </cell>
          <cell r="Q76">
            <v>0</v>
          </cell>
          <cell r="R76">
            <v>1.9139841322536697</v>
          </cell>
          <cell r="S76">
            <v>0</v>
          </cell>
          <cell r="T76">
            <v>0</v>
          </cell>
        </row>
        <row r="77">
          <cell r="A77" t="str">
            <v>over 300,000</v>
          </cell>
          <cell r="B77" t="str">
            <v>sq ft</v>
          </cell>
          <cell r="C77" t="str">
            <v>sq ft/GFA</v>
          </cell>
          <cell r="D77">
            <v>1.1</v>
          </cell>
          <cell r="E77">
            <v>0.9</v>
          </cell>
          <cell r="F77">
            <v>0.9900000000000001</v>
          </cell>
          <cell r="G77">
            <v>5.1</v>
          </cell>
          <cell r="H77">
            <v>1.7</v>
          </cell>
          <cell r="I77">
            <v>5.049</v>
          </cell>
          <cell r="J77">
            <v>0</v>
          </cell>
          <cell r="K77">
            <v>0</v>
          </cell>
          <cell r="L77">
            <v>0</v>
          </cell>
          <cell r="M77">
            <v>0</v>
          </cell>
          <cell r="N77">
            <v>0</v>
          </cell>
          <cell r="O77">
            <v>0</v>
          </cell>
          <cell r="P77">
            <v>0</v>
          </cell>
          <cell r="Q77">
            <v>0</v>
          </cell>
          <cell r="R77">
            <v>1.6195250349838743</v>
          </cell>
          <cell r="S77">
            <v>0</v>
          </cell>
          <cell r="T77">
            <v>0</v>
          </cell>
        </row>
        <row r="78">
          <cell r="A78" t="str">
            <v>Medical Office/Clinic</v>
          </cell>
          <cell r="C78" t="str">
            <v>sq ft/GFA</v>
          </cell>
          <cell r="D78">
            <v>4.08</v>
          </cell>
          <cell r="E78">
            <v>0.75</v>
          </cell>
          <cell r="F78">
            <v>3.06</v>
          </cell>
          <cell r="G78">
            <v>4.8</v>
          </cell>
          <cell r="H78">
            <v>1.5999999999999999</v>
          </cell>
          <cell r="I78">
            <v>14.687999999999999</v>
          </cell>
          <cell r="J78">
            <v>0</v>
          </cell>
          <cell r="K78">
            <v>0</v>
          </cell>
          <cell r="L78">
            <v>0</v>
          </cell>
          <cell r="M78">
            <v>0</v>
          </cell>
          <cell r="N78">
            <v>0</v>
          </cell>
          <cell r="O78">
            <v>0</v>
          </cell>
          <cell r="P78">
            <v>0</v>
          </cell>
          <cell r="Q78">
            <v>0</v>
          </cell>
          <cell r="R78">
            <v>4.711345556316726</v>
          </cell>
          <cell r="S78">
            <v>0</v>
          </cell>
          <cell r="T78">
            <v>0</v>
          </cell>
        </row>
        <row r="79">
          <cell r="J79" t="str">
            <v> </v>
          </cell>
          <cell r="K79" t="str">
            <v> </v>
          </cell>
          <cell r="L79" t="str">
            <v> </v>
          </cell>
          <cell r="M79" t="str">
            <v> </v>
          </cell>
          <cell r="N79" t="str">
            <v> </v>
          </cell>
          <cell r="O79" t="str">
            <v> </v>
          </cell>
        </row>
        <row r="80">
          <cell r="A80" t="str">
            <v>Industrial</v>
          </cell>
          <cell r="J80" t="str">
            <v> </v>
          </cell>
          <cell r="K80" t="str">
            <v> </v>
          </cell>
          <cell r="L80" t="str">
            <v> </v>
          </cell>
          <cell r="M80" t="str">
            <v> </v>
          </cell>
          <cell r="N80" t="str">
            <v> </v>
          </cell>
          <cell r="O80" t="str">
            <v> </v>
          </cell>
        </row>
        <row r="81">
          <cell r="A81" t="str">
            <v>Light Industry/Manufacturing</v>
          </cell>
          <cell r="C81" t="str">
            <v>sq ft/GFA</v>
          </cell>
          <cell r="D81">
            <v>0.98</v>
          </cell>
          <cell r="E81">
            <v>1</v>
          </cell>
          <cell r="F81">
            <v>0.98</v>
          </cell>
          <cell r="G81">
            <v>5.1</v>
          </cell>
          <cell r="H81">
            <v>1.7</v>
          </cell>
          <cell r="I81">
            <v>4.997999999999999</v>
          </cell>
          <cell r="J81">
            <v>0</v>
          </cell>
          <cell r="K81">
            <v>0</v>
          </cell>
          <cell r="L81">
            <v>0</v>
          </cell>
          <cell r="M81">
            <v>0</v>
          </cell>
          <cell r="N81">
            <v>0</v>
          </cell>
          <cell r="O81">
            <v>0</v>
          </cell>
          <cell r="P81">
            <v>0</v>
          </cell>
          <cell r="Q81">
            <v>0</v>
          </cell>
          <cell r="R81">
            <v>1.6031661962466635</v>
          </cell>
          <cell r="S81">
            <v>0</v>
          </cell>
          <cell r="T81">
            <v>0</v>
          </cell>
        </row>
        <row r="82">
          <cell r="A82" t="str">
            <v>Industrial Park</v>
          </cell>
          <cell r="C82" t="str">
            <v>sq ft/GFA</v>
          </cell>
          <cell r="D82">
            <v>0.92</v>
          </cell>
          <cell r="E82">
            <v>1</v>
          </cell>
          <cell r="F82">
            <v>0.92</v>
          </cell>
          <cell r="G82">
            <v>5.1</v>
          </cell>
          <cell r="H82">
            <v>1.7</v>
          </cell>
          <cell r="I82">
            <v>4.692</v>
          </cell>
          <cell r="J82">
            <v>0</v>
          </cell>
          <cell r="K82">
            <v>0</v>
          </cell>
          <cell r="L82">
            <v>0</v>
          </cell>
          <cell r="M82">
            <v>0</v>
          </cell>
          <cell r="N82">
            <v>0</v>
          </cell>
          <cell r="O82">
            <v>0</v>
          </cell>
          <cell r="P82">
            <v>0</v>
          </cell>
          <cell r="Q82">
            <v>0</v>
          </cell>
          <cell r="R82">
            <v>1.5050131638233983</v>
          </cell>
          <cell r="S82">
            <v>0</v>
          </cell>
          <cell r="T82">
            <v>0</v>
          </cell>
        </row>
        <row r="83">
          <cell r="A83" t="str">
            <v>Warehousing/Storage</v>
          </cell>
          <cell r="C83" t="str">
            <v>sq ft/GFA</v>
          </cell>
          <cell r="D83">
            <v>0.51</v>
          </cell>
          <cell r="E83">
            <v>1</v>
          </cell>
          <cell r="F83">
            <v>0.51</v>
          </cell>
          <cell r="G83">
            <v>5.1</v>
          </cell>
          <cell r="H83">
            <v>1.7</v>
          </cell>
          <cell r="I83">
            <v>2.601</v>
          </cell>
          <cell r="J83">
            <v>0</v>
          </cell>
          <cell r="K83">
            <v>0</v>
          </cell>
          <cell r="L83">
            <v>0</v>
          </cell>
          <cell r="M83">
            <v>0</v>
          </cell>
          <cell r="N83">
            <v>0</v>
          </cell>
          <cell r="O83">
            <v>0</v>
          </cell>
          <cell r="P83">
            <v>0</v>
          </cell>
          <cell r="Q83">
            <v>0</v>
          </cell>
          <cell r="R83">
            <v>0.8343007755977535</v>
          </cell>
          <cell r="S83">
            <v>0</v>
          </cell>
          <cell r="T83">
            <v>0</v>
          </cell>
        </row>
        <row r="85">
          <cell r="A85" t="str">
            <v>Note:</v>
          </cell>
        </row>
        <row r="86">
          <cell r="A86" t="str">
            <v>* For uses with Unit of Measure in "sq ft/GFA" or "sq ft/GLA", trip rate is given as trips per 1000 sq ft of gross floor area (GFA) or gross leasable area (GLA), and impact fee is dollars per square foot.  VFP = Vehicle Fueling Positions (Maximum number o</v>
          </cell>
        </row>
        <row r="87">
          <cell r="A87" t="str">
            <v>** Adjustment factor for a land use type is calculated by dividing its Trip Length by the Average Trip Length in miles).</v>
          </cell>
        </row>
        <row r="88">
          <cell r="A88" t="str">
            <v>Downtown:  Defined as in December 1994 Comprehensive Plan or subsequent updates.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ster"/>
      <sheetName val="FlowChart"/>
      <sheetName val="Project List-Bellevue Staff"/>
      <sheetName val="Land Uses"/>
      <sheetName val="Deficiency"/>
      <sheetName val="Project Fee List"/>
      <sheetName val="Eligible Costs"/>
      <sheetName val="Results"/>
      <sheetName val="Fee Schedule"/>
      <sheetName val="Trip Matrix"/>
      <sheetName val="Proportional Shares"/>
      <sheetName val="Impact Fee Schedule Component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alculator"/>
      <sheetName val="Map"/>
      <sheetName val="Rates"/>
      <sheetName val="Report"/>
    </sheetNames>
    <sheetDataSet>
      <sheetData sheetId="2">
        <row r="2">
          <cell r="A2" t="str">
            <v>COMMERCIAL (INSTITUTIONAL) - Church</v>
          </cell>
        </row>
        <row r="3">
          <cell r="A3" t="str">
            <v>COMMERCIAL (INSTITUTIONAL) - Elementary School/Jr. High School</v>
          </cell>
        </row>
        <row r="4">
          <cell r="A4" t="str">
            <v>COMMERCIAL (INSTITUTIONAL) - High School</v>
          </cell>
        </row>
        <row r="5">
          <cell r="A5" t="str">
            <v>COMMERCIAL (INSTITUTIONAL) - Hospital</v>
          </cell>
        </row>
        <row r="6">
          <cell r="A6" t="str">
            <v>COMMERCIAL (INSTITUTIONAL) - Nursing Home</v>
          </cell>
        </row>
        <row r="7">
          <cell r="A7" t="str">
            <v>COMMERCIAL (INSTITUTIONAL) - University/College</v>
          </cell>
        </row>
        <row r="8">
          <cell r="A8" t="str">
            <v>COMMERCIAL (OFFICE) - Corportate Headquarters</v>
          </cell>
        </row>
        <row r="9">
          <cell r="A9" t="str">
            <v>COMMERCIAL (OFFICE) - General Office - 100,000 sq ft - 199,999 sq ft</v>
          </cell>
        </row>
        <row r="10">
          <cell r="A10" t="str">
            <v>COMMERCIAL (OFFICE) - General Office - 200,000 sq ft - 299,999 sq ft</v>
          </cell>
        </row>
        <row r="11">
          <cell r="A11" t="str">
            <v>COMMERCIAL (OFFICE) - General Office - 50,000 sq ft - 99,999 sq ft</v>
          </cell>
        </row>
        <row r="12">
          <cell r="A12" t="str">
            <v>COMMERCIAL (OFFICE) - General Office - over 300,000 sq ft</v>
          </cell>
        </row>
        <row r="13">
          <cell r="A13" t="str">
            <v>COMMERCIAL (OFFICE) - General Office - Up to 49,999 sq ft</v>
          </cell>
        </row>
        <row r="14">
          <cell r="A14" t="str">
            <v>COMMERCIAL (OFFICE) - Medical Office / Clinic</v>
          </cell>
        </row>
        <row r="15">
          <cell r="A15" t="str">
            <v>COMMERCIAL (OFFICE) - Research and Development Center</v>
          </cell>
        </row>
        <row r="16">
          <cell r="A16" t="str">
            <v>COMMERCIAL (RESTAURANT) - Fast Food Restaurant with drive-thru</v>
          </cell>
        </row>
        <row r="17">
          <cell r="A17" t="str">
            <v>COMMERCIAL (RESTAURANT) - High Turnover Restaurant</v>
          </cell>
        </row>
        <row r="18">
          <cell r="A18" t="str">
            <v>COMMERCIAL (RESTAURANT) - Quality Restaurant</v>
          </cell>
        </row>
        <row r="19">
          <cell r="A19" t="str">
            <v>COMMERCIAL (RETAIL) - Auto Parts Sales</v>
          </cell>
        </row>
        <row r="20">
          <cell r="A20" t="str">
            <v>COMMERCIAL (RETAIL) - Car Sales (New/Used)</v>
          </cell>
        </row>
        <row r="21">
          <cell r="A21" t="str">
            <v>COMMERCIAL (RETAIL) - Convenience Market</v>
          </cell>
        </row>
        <row r="22">
          <cell r="A22" t="str">
            <v>COMMERCIAL (RETAIL) - Discount Club</v>
          </cell>
        </row>
        <row r="23">
          <cell r="A23" t="str">
            <v>COMMERCIAL (RETAIL) - Electronics Superstore</v>
          </cell>
        </row>
        <row r="24">
          <cell r="A24" t="str">
            <v>COMMERCIAL (RETAIL) - Free Standing Discount Store</v>
          </cell>
        </row>
        <row r="25">
          <cell r="A25" t="str">
            <v>COMMERCIAL (RETAIL) - Furniture Store</v>
          </cell>
        </row>
        <row r="26">
          <cell r="A26" t="str">
            <v>COMMERCIAL (RETAIL) - Hardware/Paint Store</v>
          </cell>
        </row>
        <row r="27">
          <cell r="A27" t="str">
            <v>COMMERCIAL (RETAIL) - Home Improvement Superstoer</v>
          </cell>
        </row>
        <row r="28">
          <cell r="A28" t="str">
            <v>COMMERCIAL (RETAIL) - Nursery</v>
          </cell>
        </row>
        <row r="29">
          <cell r="A29" t="str">
            <v>COMMERCIAL (RETAIL) - Pharmacy with Drive-thru</v>
          </cell>
        </row>
        <row r="30">
          <cell r="A30" t="str">
            <v>COMMERCIAL (RETAIL) - Pharmacy without Drive-thru</v>
          </cell>
        </row>
        <row r="31">
          <cell r="A31" t="str">
            <v>COMMERCIAL (RETAIL) - Shopping Center - 100,000 sq ft - 199,999 sq ft</v>
          </cell>
        </row>
        <row r="32">
          <cell r="A32" t="str">
            <v>COMMERCIAL (RETAIL) - Shopping Center - 200,000 sq ft - 299,999 sq ft</v>
          </cell>
        </row>
        <row r="33">
          <cell r="A33" t="str">
            <v>COMMERCIAL (RETAIL) - Shopping Center - 300,000 sq ft - 399,999 sq ft</v>
          </cell>
        </row>
        <row r="34">
          <cell r="A34" t="str">
            <v>COMMERCIAL (RETAIL) - Shopping Center - 50,000 sq ft - 99,999 sq ft</v>
          </cell>
        </row>
        <row r="35">
          <cell r="A35" t="str">
            <v>COMMERCIAL (RETAIL) - Shopping Center - over 400,000 sq ft</v>
          </cell>
        </row>
        <row r="36">
          <cell r="A36" t="str">
            <v>COMMERCIAL (RETAIL) - Shopping Center - Up to 49,999 sq ft</v>
          </cell>
        </row>
        <row r="37">
          <cell r="A37" t="str">
            <v>COMMERCIAL (RETAIL) - Specialty Retail Sales (Single Store per Site; 50,000 sq ft max)</v>
          </cell>
        </row>
        <row r="38">
          <cell r="A38" t="str">
            <v>COMMERCIAL (RETAIL) - Supermarket</v>
          </cell>
        </row>
        <row r="39">
          <cell r="A39" t="str">
            <v>COMMERCIAL (RETAIL) - Tire Store</v>
          </cell>
        </row>
        <row r="40">
          <cell r="A40" t="str">
            <v>COMMERCIAL (RETAIL) - Video Rental</v>
          </cell>
        </row>
        <row r="41">
          <cell r="A41" t="str">
            <v>COMMERCIAL (SERVICES) - Auto Care Center</v>
          </cell>
        </row>
        <row r="42">
          <cell r="A42" t="str">
            <v>COMMERCIAL (SERVICES) - Bank</v>
          </cell>
        </row>
        <row r="43">
          <cell r="A43" t="str">
            <v>COMMERCIAL (SERVICES) - Bank with drive-up window</v>
          </cell>
        </row>
        <row r="44">
          <cell r="A44" t="str">
            <v>COMMERCIAL (SERVICES) - Day Care Center</v>
          </cell>
        </row>
        <row r="45">
          <cell r="A45" t="str">
            <v>COMMERCIAL (SERVICES) - Gasoline Sales included on-site with Supermarket, convenience market, or Discount Club</v>
          </cell>
        </row>
        <row r="46">
          <cell r="A46" t="str">
            <v>COMMERCIAL (SERVICES) - Hotel/Motel</v>
          </cell>
        </row>
        <row r="47">
          <cell r="A47" t="str">
            <v>COMMERCIAL (SERVICES) - Library</v>
          </cell>
        </row>
        <row r="48">
          <cell r="A48" t="str">
            <v>COMMERCIAL (SERVICES) - Marina</v>
          </cell>
        </row>
        <row r="49">
          <cell r="A49" t="str">
            <v>COMMERCIAL (SERVICES) - Post Office</v>
          </cell>
        </row>
        <row r="50">
          <cell r="A50" t="str">
            <v>COMMERCIAL (SERVICES) - Quick Lubrication Vehicle Shop</v>
          </cell>
        </row>
        <row r="51">
          <cell r="A51" t="str">
            <v>COMMERCIAL (SERVICES) - Racquet Club / Health Club</v>
          </cell>
        </row>
        <row r="52">
          <cell r="A52" t="str">
            <v>COMMERCIAL (SERVICES) - Service Station / Gasoline Sales (with or without minimart (not to exceed 1,000 sq ft) and/or carwash (fuel is primary use))</v>
          </cell>
        </row>
        <row r="53">
          <cell r="A53" t="str">
            <v>INDUSTRIAL - Heavy Industrial</v>
          </cell>
        </row>
        <row r="54">
          <cell r="A54" t="str">
            <v>INDUSTRIAL - Industrial Park</v>
          </cell>
        </row>
        <row r="55">
          <cell r="A55" t="str">
            <v>INDUSTRIAL - Light Industrial</v>
          </cell>
        </row>
        <row r="56">
          <cell r="A56" t="str">
            <v>INDUSTRIAL - Manufacturing</v>
          </cell>
        </row>
        <row r="57">
          <cell r="A57" t="str">
            <v>INDUSTRIAL - Mini Warehouse</v>
          </cell>
        </row>
        <row r="58">
          <cell r="A58" t="str">
            <v>INDUSTRIAL - Warehousing/Storage</v>
          </cell>
        </row>
        <row r="59">
          <cell r="A59" t="str">
            <v>NONE</v>
          </cell>
        </row>
        <row r="60">
          <cell r="A60" t="str">
            <v>RESDIENTIAL - Assisted Living</v>
          </cell>
        </row>
        <row r="61">
          <cell r="A61" t="str">
            <v>RESIDENTIAL - Mobile Home Park</v>
          </cell>
        </row>
        <row r="62">
          <cell r="A62" t="str">
            <v>RESIDENTIAL - Multi Family (incl. duplex, condos)</v>
          </cell>
        </row>
        <row r="63">
          <cell r="A63" t="str">
            <v>RESIDENTIAL - Multi Family (senior/retirement restricted development)</v>
          </cell>
        </row>
        <row r="64">
          <cell r="A64" t="str">
            <v>RESIDENTIAL - Single Family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4"/>
  </sheetPr>
  <dimension ref="A1:R69"/>
  <sheetViews>
    <sheetView zoomScale="110" zoomScaleNormal="110" workbookViewId="0" topLeftCell="A1">
      <selection activeCell="P27" sqref="P27"/>
    </sheetView>
  </sheetViews>
  <sheetFormatPr defaultColWidth="9.140625" defaultRowHeight="12.75"/>
  <cols>
    <col min="1" max="1" width="3.00390625" style="0" customWidth="1"/>
    <col min="2" max="2" width="3.8515625" style="0" customWidth="1"/>
    <col min="3" max="3" width="10.140625" style="0" customWidth="1"/>
    <col min="4" max="4" width="14.7109375" style="0" customWidth="1"/>
    <col min="5" max="5" width="2.140625" style="0" customWidth="1"/>
    <col min="6" max="6" width="10.7109375" style="0" customWidth="1"/>
    <col min="7" max="7" width="2.140625" style="0" customWidth="1"/>
    <col min="8" max="8" width="10.7109375" style="0" customWidth="1"/>
    <col min="9" max="9" width="2.140625" style="0" customWidth="1"/>
    <col min="10" max="10" width="16.140625" style="0" customWidth="1"/>
    <col min="11" max="11" width="2.140625" style="0" customWidth="1"/>
    <col min="12" max="12" width="6.28125" style="0" customWidth="1"/>
    <col min="13" max="13" width="8.421875" style="0" customWidth="1"/>
    <col min="15" max="16" width="12.28125" style="0" bestFit="1" customWidth="1"/>
    <col min="17" max="17" width="11.28125" style="0" customWidth="1"/>
  </cols>
  <sheetData>
    <row r="1" spans="1:13" s="61" customFormat="1" ht="62.25" customHeight="1">
      <c r="A1" s="209" t="s">
        <v>162</v>
      </c>
      <c r="B1" s="210"/>
      <c r="C1" s="210"/>
      <c r="D1" s="210"/>
      <c r="E1" s="210"/>
      <c r="F1" s="210"/>
      <c r="G1" s="210"/>
      <c r="H1" s="210"/>
      <c r="I1" s="210"/>
      <c r="J1" s="210"/>
      <c r="K1" s="210"/>
      <c r="L1" s="210"/>
      <c r="M1" s="210"/>
    </row>
    <row r="2" spans="1:13" s="61" customFormat="1" ht="6.75" customHeight="1">
      <c r="A2" s="217"/>
      <c r="B2" s="217"/>
      <c r="C2" s="217"/>
      <c r="D2" s="217"/>
      <c r="E2" s="217"/>
      <c r="F2" s="217"/>
      <c r="G2" s="217"/>
      <c r="H2" s="217"/>
      <c r="I2" s="217"/>
      <c r="J2" s="217"/>
      <c r="K2" s="217"/>
      <c r="L2" s="217"/>
      <c r="M2" s="217"/>
    </row>
    <row r="3" spans="1:14" ht="27.75" customHeight="1">
      <c r="A3" s="211" t="s">
        <v>47</v>
      </c>
      <c r="B3" s="212"/>
      <c r="C3" s="212"/>
      <c r="D3" s="212"/>
      <c r="E3" s="212"/>
      <c r="F3" s="212"/>
      <c r="G3" s="212"/>
      <c r="H3" s="212"/>
      <c r="I3" s="212"/>
      <c r="J3" s="212"/>
      <c r="K3" s="212"/>
      <c r="L3" s="212"/>
      <c r="M3" s="212"/>
      <c r="N3" s="53"/>
    </row>
    <row r="4" spans="1:13" ht="9.75" customHeight="1">
      <c r="A4" s="61"/>
      <c r="B4" s="61"/>
      <c r="C4" s="61"/>
      <c r="D4" s="61"/>
      <c r="E4" s="61"/>
      <c r="F4" s="61"/>
      <c r="G4" s="61"/>
      <c r="H4" s="61"/>
      <c r="I4" s="61"/>
      <c r="J4" s="61"/>
      <c r="K4" s="61"/>
      <c r="L4" s="61"/>
      <c r="M4" s="61"/>
    </row>
    <row r="5" spans="1:13" ht="13.5" customHeight="1">
      <c r="A5" s="105" t="s">
        <v>48</v>
      </c>
      <c r="B5" s="61"/>
      <c r="C5" s="61"/>
      <c r="D5" s="61"/>
      <c r="E5" s="61"/>
      <c r="F5" s="61"/>
      <c r="G5" s="61"/>
      <c r="H5" s="61"/>
      <c r="I5" s="61"/>
      <c r="J5" s="61"/>
      <c r="K5" s="61"/>
      <c r="L5" s="61"/>
      <c r="M5" s="61"/>
    </row>
    <row r="6" spans="1:13" ht="15" customHeight="1">
      <c r="A6" s="216" t="s">
        <v>31</v>
      </c>
      <c r="B6" s="216"/>
      <c r="C6" s="216"/>
      <c r="D6" s="216"/>
      <c r="E6" s="216"/>
      <c r="F6" s="216"/>
      <c r="G6" s="216"/>
      <c r="H6" s="216"/>
      <c r="I6" s="216"/>
      <c r="J6" s="216"/>
      <c r="K6" s="216"/>
      <c r="L6" s="216"/>
      <c r="M6" s="216"/>
    </row>
    <row r="7" spans="1:14" ht="13.5" customHeight="1">
      <c r="A7" s="61"/>
      <c r="B7" s="64"/>
      <c r="C7" s="65"/>
      <c r="D7" s="65" t="s">
        <v>32</v>
      </c>
      <c r="E7" s="65"/>
      <c r="F7" s="213"/>
      <c r="G7" s="214"/>
      <c r="H7" s="214"/>
      <c r="I7" s="214"/>
      <c r="J7" s="214"/>
      <c r="K7" s="214"/>
      <c r="L7" s="214"/>
      <c r="M7" s="215"/>
      <c r="N7" s="54"/>
    </row>
    <row r="8" spans="1:14" ht="13.5" customHeight="1">
      <c r="A8" s="61"/>
      <c r="B8" s="66"/>
      <c r="C8" s="67"/>
      <c r="D8" s="67" t="s">
        <v>33</v>
      </c>
      <c r="E8" s="67"/>
      <c r="F8" s="213"/>
      <c r="G8" s="214"/>
      <c r="H8" s="214"/>
      <c r="I8" s="214"/>
      <c r="J8" s="214"/>
      <c r="K8" s="214"/>
      <c r="L8" s="214"/>
      <c r="M8" s="215"/>
      <c r="N8" s="54"/>
    </row>
    <row r="9" spans="1:14" ht="13.5" customHeight="1">
      <c r="A9" s="61"/>
      <c r="B9" s="66"/>
      <c r="C9" s="67"/>
      <c r="D9" s="67" t="s">
        <v>34</v>
      </c>
      <c r="E9" s="67"/>
      <c r="F9" s="213"/>
      <c r="G9" s="214"/>
      <c r="H9" s="214"/>
      <c r="I9" s="214"/>
      <c r="J9" s="214"/>
      <c r="K9" s="214"/>
      <c r="L9" s="214"/>
      <c r="M9" s="215"/>
      <c r="N9" s="54"/>
    </row>
    <row r="10" spans="1:14" ht="13.5" customHeight="1">
      <c r="A10" s="61"/>
      <c r="B10" s="66"/>
      <c r="C10" s="67"/>
      <c r="D10" s="67" t="s">
        <v>35</v>
      </c>
      <c r="E10" s="67"/>
      <c r="F10" s="213" t="s">
        <v>135</v>
      </c>
      <c r="G10" s="214"/>
      <c r="H10" s="214"/>
      <c r="I10" s="214"/>
      <c r="J10" s="214"/>
      <c r="K10" s="214"/>
      <c r="L10" s="214"/>
      <c r="M10" s="215"/>
      <c r="N10" s="54"/>
    </row>
    <row r="11" spans="1:14" ht="13.5" customHeight="1">
      <c r="A11" s="61"/>
      <c r="B11" s="66"/>
      <c r="C11" s="67"/>
      <c r="D11" s="67"/>
      <c r="E11" s="67"/>
      <c r="F11" s="67"/>
      <c r="G11" s="67"/>
      <c r="H11" s="67"/>
      <c r="I11" s="67"/>
      <c r="J11" s="67"/>
      <c r="K11" s="67"/>
      <c r="L11" s="67"/>
      <c r="M11" s="68"/>
      <c r="N11" s="1"/>
    </row>
    <row r="12" spans="1:14" ht="13.5" customHeight="1">
      <c r="A12" s="61"/>
      <c r="B12" s="66"/>
      <c r="C12" s="67"/>
      <c r="D12" s="67" t="s">
        <v>36</v>
      </c>
      <c r="E12" s="67"/>
      <c r="F12" s="218"/>
      <c r="G12" s="219"/>
      <c r="H12" s="219"/>
      <c r="I12" s="219"/>
      <c r="J12" s="219"/>
      <c r="K12" s="219"/>
      <c r="L12" s="219"/>
      <c r="M12" s="220"/>
      <c r="N12" s="54"/>
    </row>
    <row r="13" spans="1:14" ht="13.5" customHeight="1">
      <c r="A13" s="61"/>
      <c r="B13" s="224" t="s">
        <v>37</v>
      </c>
      <c r="C13" s="225"/>
      <c r="D13" s="225"/>
      <c r="E13" s="67"/>
      <c r="F13" s="214"/>
      <c r="G13" s="214"/>
      <c r="H13" s="214"/>
      <c r="I13" s="214"/>
      <c r="J13" s="214"/>
      <c r="K13" s="214"/>
      <c r="L13" s="214"/>
      <c r="M13" s="215"/>
      <c r="N13" s="54"/>
    </row>
    <row r="14" spans="1:14" ht="13.5" customHeight="1">
      <c r="A14" s="61"/>
      <c r="B14" s="69"/>
      <c r="C14" s="70"/>
      <c r="D14" s="70"/>
      <c r="E14" s="70"/>
      <c r="F14" s="70"/>
      <c r="G14" s="70"/>
      <c r="H14" s="70"/>
      <c r="I14" s="70"/>
      <c r="J14" s="70"/>
      <c r="K14" s="70"/>
      <c r="L14" s="70"/>
      <c r="M14" s="71"/>
      <c r="N14" s="1"/>
    </row>
    <row r="15" spans="1:13" ht="9.75" customHeight="1">
      <c r="A15" s="61"/>
      <c r="B15" s="61"/>
      <c r="C15" s="61"/>
      <c r="D15" s="61"/>
      <c r="E15" s="61"/>
      <c r="F15" s="61"/>
      <c r="G15" s="61"/>
      <c r="H15" s="61"/>
      <c r="I15" s="61"/>
      <c r="J15" s="61"/>
      <c r="K15" s="61"/>
      <c r="L15" s="61"/>
      <c r="M15" s="61"/>
    </row>
    <row r="16" spans="1:13" ht="13.5" customHeight="1">
      <c r="A16" s="223" t="s">
        <v>79</v>
      </c>
      <c r="B16" s="223"/>
      <c r="C16" s="223"/>
      <c r="D16" s="223"/>
      <c r="E16" s="223"/>
      <c r="F16" s="223"/>
      <c r="G16" s="223"/>
      <c r="H16" s="223"/>
      <c r="I16" s="223"/>
      <c r="J16" s="223"/>
      <c r="K16" s="223"/>
      <c r="L16" s="223"/>
      <c r="M16" s="223"/>
    </row>
    <row r="17" spans="1:13" ht="12.75">
      <c r="A17" s="61"/>
      <c r="B17" s="61"/>
      <c r="C17" s="61"/>
      <c r="D17" s="61"/>
      <c r="E17" s="61"/>
      <c r="F17" s="61"/>
      <c r="G17" s="61"/>
      <c r="H17" s="61"/>
      <c r="I17" s="61"/>
      <c r="J17" s="61"/>
      <c r="K17" s="61"/>
      <c r="L17" s="61"/>
      <c r="M17" s="61"/>
    </row>
    <row r="18" spans="1:13" ht="13.5" customHeight="1">
      <c r="A18" s="106" t="s">
        <v>77</v>
      </c>
      <c r="B18" s="61"/>
      <c r="C18" s="61"/>
      <c r="D18" s="61"/>
      <c r="E18" s="61"/>
      <c r="F18" s="61"/>
      <c r="G18" s="61"/>
      <c r="H18" s="61"/>
      <c r="I18" s="61"/>
      <c r="J18" s="61"/>
      <c r="K18" s="61"/>
      <c r="L18" s="61"/>
      <c r="M18" s="61"/>
    </row>
    <row r="19" spans="1:13" ht="27.75" customHeight="1">
      <c r="A19" s="211" t="s">
        <v>137</v>
      </c>
      <c r="B19" s="212"/>
      <c r="C19" s="212"/>
      <c r="D19" s="212"/>
      <c r="E19" s="212"/>
      <c r="F19" s="212"/>
      <c r="G19" s="212"/>
      <c r="H19" s="212"/>
      <c r="I19" s="212"/>
      <c r="J19" s="212"/>
      <c r="K19" s="212"/>
      <c r="L19" s="212"/>
      <c r="M19" s="212"/>
    </row>
    <row r="20" spans="1:13" ht="12" customHeight="1">
      <c r="A20" s="61"/>
      <c r="B20" s="61"/>
      <c r="C20" s="61"/>
      <c r="D20" s="61"/>
      <c r="E20" s="61"/>
      <c r="F20" s="61"/>
      <c r="G20" s="61"/>
      <c r="H20" s="61"/>
      <c r="I20" s="61"/>
      <c r="J20" s="61"/>
      <c r="K20" s="61"/>
      <c r="L20" s="61"/>
      <c r="M20" s="61"/>
    </row>
    <row r="21" spans="1:13" s="55" customFormat="1" ht="23.25" customHeight="1">
      <c r="A21" s="107"/>
      <c r="B21" s="221" t="s">
        <v>40</v>
      </c>
      <c r="C21" s="221"/>
      <c r="D21" s="221"/>
      <c r="E21" s="108"/>
      <c r="F21" s="109" t="s">
        <v>0</v>
      </c>
      <c r="G21" s="108"/>
      <c r="H21" s="109" t="s">
        <v>41</v>
      </c>
      <c r="I21" s="108"/>
      <c r="J21" s="109" t="s">
        <v>42</v>
      </c>
      <c r="K21" s="108"/>
      <c r="L21" s="222" t="s">
        <v>43</v>
      </c>
      <c r="M21" s="222"/>
    </row>
    <row r="22" spans="1:13" s="55" customFormat="1" ht="12" customHeight="1">
      <c r="A22" s="107"/>
      <c r="B22" s="108"/>
      <c r="C22" s="108"/>
      <c r="D22" s="108"/>
      <c r="E22" s="108"/>
      <c r="F22" s="108"/>
      <c r="G22" s="108"/>
      <c r="H22" s="108"/>
      <c r="I22" s="108"/>
      <c r="J22" s="108"/>
      <c r="K22" s="108"/>
      <c r="L22" s="108"/>
      <c r="M22" s="108"/>
    </row>
    <row r="23" spans="1:15" s="56" customFormat="1" ht="13.5" customHeight="1">
      <c r="A23" s="119" t="s">
        <v>39</v>
      </c>
      <c r="B23" s="203" t="s">
        <v>139</v>
      </c>
      <c r="C23" s="204"/>
      <c r="D23" s="205"/>
      <c r="E23" s="110"/>
      <c r="F23" s="118" t="str">
        <f>VLOOKUP(B23,'Fee Schedule'!A6:H61,3,FALSE)</f>
        <v>N/A</v>
      </c>
      <c r="G23" s="110"/>
      <c r="H23" s="72"/>
      <c r="I23" s="110"/>
      <c r="J23" s="146">
        <f>VLOOKUP(B23,'Fee Schedule'!A6:I61,9,FALSE)</f>
        <v>0</v>
      </c>
      <c r="K23" s="110"/>
      <c r="L23" s="206">
        <f>J23*H23</f>
        <v>0</v>
      </c>
      <c r="M23" s="206"/>
      <c r="O23" s="57"/>
    </row>
    <row r="24" spans="1:13" s="56" customFormat="1" ht="13.5" customHeight="1">
      <c r="A24" s="145"/>
      <c r="B24" s="140"/>
      <c r="C24" s="140"/>
      <c r="D24" s="140"/>
      <c r="E24" s="140"/>
      <c r="F24" s="141"/>
      <c r="G24" s="140"/>
      <c r="H24" s="141"/>
      <c r="I24" s="140"/>
      <c r="J24" s="140"/>
      <c r="K24" s="140"/>
      <c r="L24" s="142"/>
      <c r="M24" s="142"/>
    </row>
    <row r="25" spans="1:16" s="56" customFormat="1" ht="13.5" customHeight="1">
      <c r="A25" s="119" t="s">
        <v>44</v>
      </c>
      <c r="B25" s="203" t="s">
        <v>139</v>
      </c>
      <c r="C25" s="204"/>
      <c r="D25" s="205"/>
      <c r="E25" s="110"/>
      <c r="F25" s="119" t="str">
        <f>VLOOKUP(B25,'Fee Schedule'!A6:C61,3,FALSE)</f>
        <v>N/A</v>
      </c>
      <c r="G25" s="110"/>
      <c r="H25" s="72"/>
      <c r="I25" s="110"/>
      <c r="J25" s="116">
        <f>VLOOKUP(B25,'Fee Schedule'!A6:I61,9,FALSE)</f>
        <v>0</v>
      </c>
      <c r="K25" s="110"/>
      <c r="L25" s="206">
        <f>J25*H25</f>
        <v>0</v>
      </c>
      <c r="M25" s="206"/>
      <c r="P25" s="57"/>
    </row>
    <row r="26" spans="1:13" s="56" customFormat="1" ht="13.5" customHeight="1">
      <c r="A26" s="145"/>
      <c r="B26" s="140"/>
      <c r="C26" s="140"/>
      <c r="D26" s="140"/>
      <c r="E26" s="140"/>
      <c r="F26" s="141"/>
      <c r="G26" s="140"/>
      <c r="H26" s="141"/>
      <c r="I26" s="140"/>
      <c r="J26" s="140"/>
      <c r="K26" s="140"/>
      <c r="L26" s="142"/>
      <c r="M26" s="142"/>
    </row>
    <row r="27" spans="1:13" s="56" customFormat="1" ht="13.5" customHeight="1">
      <c r="A27" s="119" t="s">
        <v>45</v>
      </c>
      <c r="B27" s="203" t="s">
        <v>139</v>
      </c>
      <c r="C27" s="204"/>
      <c r="D27" s="205"/>
      <c r="E27" s="110"/>
      <c r="F27" s="119" t="str">
        <f>VLOOKUP(B27,'Fee Schedule'!A6:C61,3,FALSE)</f>
        <v>N/A</v>
      </c>
      <c r="G27" s="110"/>
      <c r="H27" s="72"/>
      <c r="I27" s="110"/>
      <c r="J27" s="116">
        <f>VLOOKUP(B27,'Fee Schedule'!A6:I61,9,FALSE)</f>
        <v>0</v>
      </c>
      <c r="K27" s="110"/>
      <c r="L27" s="206">
        <f>J27*H27</f>
        <v>0</v>
      </c>
      <c r="M27" s="206"/>
    </row>
    <row r="28" spans="1:13" s="56" customFormat="1" ht="13.5" customHeight="1">
      <c r="A28" s="145"/>
      <c r="B28" s="140"/>
      <c r="C28" s="140"/>
      <c r="D28" s="140"/>
      <c r="E28" s="140"/>
      <c r="F28" s="141"/>
      <c r="G28" s="140"/>
      <c r="H28" s="140"/>
      <c r="I28" s="140"/>
      <c r="J28" s="140"/>
      <c r="K28" s="140"/>
      <c r="L28" s="142"/>
      <c r="M28" s="142"/>
    </row>
    <row r="29" spans="1:16" s="56" customFormat="1" ht="13.5" customHeight="1" thickBot="1">
      <c r="A29" s="119" t="s">
        <v>46</v>
      </c>
      <c r="B29" s="203" t="s">
        <v>139</v>
      </c>
      <c r="C29" s="204"/>
      <c r="D29" s="205"/>
      <c r="E29" s="110"/>
      <c r="F29" s="119" t="str">
        <f>VLOOKUP(B29,'Fee Schedule'!A6:C61,3,FALSE)</f>
        <v>N/A</v>
      </c>
      <c r="G29" s="110"/>
      <c r="H29" s="72"/>
      <c r="I29" s="110"/>
      <c r="J29" s="116">
        <f>VLOOKUP(B29,'Fee Schedule'!A6:I61,9,FALSE)</f>
        <v>0</v>
      </c>
      <c r="K29" s="110"/>
      <c r="L29" s="202">
        <f>J29*H29</f>
        <v>0</v>
      </c>
      <c r="M29" s="202"/>
      <c r="P29" s="58"/>
    </row>
    <row r="30" spans="1:15" s="56" customFormat="1" ht="13.5" customHeight="1" thickTop="1">
      <c r="A30" s="110"/>
      <c r="B30" s="110"/>
      <c r="C30" s="110"/>
      <c r="D30" s="110"/>
      <c r="E30" s="110"/>
      <c r="F30" s="110"/>
      <c r="G30" s="110"/>
      <c r="H30" s="110"/>
      <c r="I30" s="110"/>
      <c r="J30" s="110"/>
      <c r="K30" s="110"/>
      <c r="L30" s="226">
        <f>SUM(L23:M29)</f>
        <v>0</v>
      </c>
      <c r="M30" s="226"/>
      <c r="O30" s="58"/>
    </row>
    <row r="31" spans="1:13" s="56" customFormat="1" ht="12" customHeight="1">
      <c r="A31" s="110"/>
      <c r="B31" s="110"/>
      <c r="C31" s="110"/>
      <c r="D31" s="110"/>
      <c r="E31" s="110"/>
      <c r="F31" s="110"/>
      <c r="G31" s="110"/>
      <c r="H31" s="110"/>
      <c r="I31" s="110"/>
      <c r="J31" s="110"/>
      <c r="K31" s="110"/>
      <c r="L31" s="110"/>
      <c r="M31" s="110"/>
    </row>
    <row r="32" spans="1:13" s="56" customFormat="1" ht="15" customHeight="1">
      <c r="A32" s="106" t="s">
        <v>113</v>
      </c>
      <c r="B32" s="110"/>
      <c r="C32" s="110"/>
      <c r="D32" s="110"/>
      <c r="E32" s="110"/>
      <c r="F32" s="110"/>
      <c r="G32" s="110"/>
      <c r="H32" s="110"/>
      <c r="I32" s="110"/>
      <c r="J32" s="110"/>
      <c r="K32" s="110"/>
      <c r="L32" s="110"/>
      <c r="M32" s="110"/>
    </row>
    <row r="33" spans="1:13" s="56" customFormat="1" ht="27.75" customHeight="1">
      <c r="A33" s="233" t="s">
        <v>55</v>
      </c>
      <c r="B33" s="233"/>
      <c r="C33" s="233"/>
      <c r="D33" s="233"/>
      <c r="E33" s="233"/>
      <c r="F33" s="233"/>
      <c r="G33" s="233"/>
      <c r="H33" s="233"/>
      <c r="I33" s="233"/>
      <c r="J33" s="233"/>
      <c r="K33" s="233"/>
      <c r="L33" s="233"/>
      <c r="M33" s="233"/>
    </row>
    <row r="34" spans="1:13" s="56" customFormat="1" ht="9.75" customHeight="1">
      <c r="A34" s="111"/>
      <c r="B34" s="111"/>
      <c r="C34" s="111"/>
      <c r="D34" s="111"/>
      <c r="E34" s="111"/>
      <c r="F34" s="111"/>
      <c r="G34" s="111"/>
      <c r="H34" s="111"/>
      <c r="I34" s="111"/>
      <c r="J34" s="111"/>
      <c r="K34" s="111"/>
      <c r="L34" s="111"/>
      <c r="M34" s="111"/>
    </row>
    <row r="35" spans="1:13" s="56" customFormat="1" ht="21.75" customHeight="1">
      <c r="A35" s="111"/>
      <c r="B35" s="231" t="s">
        <v>51</v>
      </c>
      <c r="C35" s="231"/>
      <c r="D35" s="231"/>
      <c r="E35" s="231"/>
      <c r="F35" s="231"/>
      <c r="G35" s="112"/>
      <c r="H35" s="207" t="s">
        <v>50</v>
      </c>
      <c r="I35" s="208"/>
      <c r="J35" s="208"/>
      <c r="K35" s="128"/>
      <c r="L35" s="128"/>
      <c r="M35" s="129"/>
    </row>
    <row r="36" spans="1:18" s="56" customFormat="1" ht="13.5" customHeight="1">
      <c r="A36" s="111"/>
      <c r="B36" s="232" t="s">
        <v>52</v>
      </c>
      <c r="C36" s="232"/>
      <c r="D36" s="232"/>
      <c r="E36" s="232"/>
      <c r="F36" s="232"/>
      <c r="G36" s="112"/>
      <c r="H36" s="130"/>
      <c r="I36" s="131"/>
      <c r="J36" s="132" t="s">
        <v>49</v>
      </c>
      <c r="K36" s="131"/>
      <c r="L36" s="229"/>
      <c r="M36" s="230"/>
      <c r="R36" s="104"/>
    </row>
    <row r="37" spans="1:13" s="56" customFormat="1" ht="9.75" customHeight="1">
      <c r="A37" s="111"/>
      <c r="B37" s="112"/>
      <c r="C37" s="112"/>
      <c r="D37" s="112"/>
      <c r="E37" s="112"/>
      <c r="F37" s="112"/>
      <c r="G37" s="112"/>
      <c r="H37" s="133"/>
      <c r="I37" s="134"/>
      <c r="J37" s="135"/>
      <c r="K37" s="134"/>
      <c r="L37" s="136"/>
      <c r="M37" s="137"/>
    </row>
    <row r="38" spans="1:13" s="56" customFormat="1" ht="9.75" customHeight="1">
      <c r="A38" s="111"/>
      <c r="B38" s="112"/>
      <c r="C38" s="112"/>
      <c r="D38" s="112"/>
      <c r="E38" s="112"/>
      <c r="F38" s="112"/>
      <c r="G38" s="112"/>
      <c r="H38" s="112"/>
      <c r="I38" s="112"/>
      <c r="J38" s="113"/>
      <c r="K38" s="112"/>
      <c r="L38" s="114"/>
      <c r="M38" s="114"/>
    </row>
    <row r="39" spans="1:13" s="56" customFormat="1" ht="72" customHeight="1">
      <c r="A39" s="111"/>
      <c r="B39" s="228" t="s">
        <v>156</v>
      </c>
      <c r="C39" s="228"/>
      <c r="D39" s="228"/>
      <c r="E39" s="228"/>
      <c r="F39" s="228"/>
      <c r="G39" s="228"/>
      <c r="H39" s="228"/>
      <c r="I39" s="228"/>
      <c r="J39" s="228"/>
      <c r="K39" s="228"/>
      <c r="L39" s="228"/>
      <c r="M39" s="228"/>
    </row>
    <row r="40" spans="1:13" s="56" customFormat="1" ht="9.75" customHeight="1">
      <c r="A40" s="111"/>
      <c r="B40" s="112"/>
      <c r="C40" s="112"/>
      <c r="D40" s="112"/>
      <c r="E40" s="112"/>
      <c r="F40" s="112"/>
      <c r="G40" s="112"/>
      <c r="H40" s="112"/>
      <c r="I40" s="112"/>
      <c r="J40" s="112"/>
      <c r="K40" s="112"/>
      <c r="L40" s="112"/>
      <c r="M40" s="112"/>
    </row>
    <row r="41" spans="1:13" s="56" customFormat="1" ht="23.25" customHeight="1">
      <c r="A41" s="110"/>
      <c r="B41" s="234" t="s">
        <v>40</v>
      </c>
      <c r="C41" s="234"/>
      <c r="D41" s="234"/>
      <c r="E41" s="110"/>
      <c r="F41" s="115" t="s">
        <v>0</v>
      </c>
      <c r="G41" s="110"/>
      <c r="H41" s="115" t="s">
        <v>41</v>
      </c>
      <c r="I41" s="110"/>
      <c r="J41" s="115" t="s">
        <v>42</v>
      </c>
      <c r="K41" s="110"/>
      <c r="L41" s="235" t="s">
        <v>43</v>
      </c>
      <c r="M41" s="235"/>
    </row>
    <row r="42" spans="1:13" s="56" customFormat="1" ht="12" customHeight="1">
      <c r="A42" s="110"/>
      <c r="B42" s="110"/>
      <c r="C42" s="110"/>
      <c r="D42" s="110"/>
      <c r="E42" s="110"/>
      <c r="F42" s="110"/>
      <c r="G42" s="110"/>
      <c r="H42" s="110"/>
      <c r="I42" s="110"/>
      <c r="J42" s="110"/>
      <c r="K42" s="110"/>
      <c r="L42" s="110"/>
      <c r="M42" s="110"/>
    </row>
    <row r="43" spans="1:13" ht="13.5" customHeight="1">
      <c r="A43" s="119" t="s">
        <v>39</v>
      </c>
      <c r="B43" s="203" t="s">
        <v>139</v>
      </c>
      <c r="C43" s="204"/>
      <c r="D43" s="205"/>
      <c r="E43" s="110"/>
      <c r="F43" s="119" t="str">
        <f>VLOOKUP(B43,'Fee Schedule'!A6:C61,3,FALSE)</f>
        <v>N/A</v>
      </c>
      <c r="G43" s="110"/>
      <c r="H43" s="72"/>
      <c r="I43" s="110"/>
      <c r="J43" s="117">
        <f>VLOOKUP(B43,'Fee Schedule'!A6:I61,9,FALSE)</f>
        <v>0</v>
      </c>
      <c r="K43" s="110"/>
      <c r="L43" s="206">
        <f>J43*H43</f>
        <v>0</v>
      </c>
      <c r="M43" s="206"/>
    </row>
    <row r="44" spans="1:13" ht="13.5" customHeight="1">
      <c r="A44" s="145"/>
      <c r="B44" s="140"/>
      <c r="C44" s="140"/>
      <c r="D44" s="140"/>
      <c r="E44" s="140"/>
      <c r="F44" s="141"/>
      <c r="G44" s="140"/>
      <c r="H44" s="141" t="s">
        <v>126</v>
      </c>
      <c r="I44" s="140"/>
      <c r="J44" s="140"/>
      <c r="K44" s="140"/>
      <c r="L44" s="142"/>
      <c r="M44" s="142"/>
    </row>
    <row r="45" spans="1:15" ht="13.5" customHeight="1">
      <c r="A45" s="119" t="s">
        <v>44</v>
      </c>
      <c r="B45" s="203" t="s">
        <v>139</v>
      </c>
      <c r="C45" s="204"/>
      <c r="D45" s="205"/>
      <c r="E45" s="110"/>
      <c r="F45" s="119" t="str">
        <f>VLOOKUP(B45,'Fee Schedule'!A6:C61,3,FALSE)</f>
        <v>N/A</v>
      </c>
      <c r="G45" s="110"/>
      <c r="H45" s="72"/>
      <c r="I45" s="110"/>
      <c r="J45" s="117">
        <f>VLOOKUP(B45,'Fee Schedule'!A6:I61,9,FALSE)</f>
        <v>0</v>
      </c>
      <c r="K45" s="110"/>
      <c r="L45" s="206">
        <f>H45*J45</f>
        <v>0</v>
      </c>
      <c r="M45" s="206"/>
      <c r="O45" s="59"/>
    </row>
    <row r="46" spans="1:15" ht="13.5" customHeight="1">
      <c r="A46" s="145"/>
      <c r="B46" s="140"/>
      <c r="C46" s="140"/>
      <c r="D46" s="140"/>
      <c r="E46" s="140"/>
      <c r="F46" s="141"/>
      <c r="G46" s="140"/>
      <c r="H46" s="141"/>
      <c r="I46" s="140"/>
      <c r="J46" s="140"/>
      <c r="K46" s="140"/>
      <c r="L46" s="142"/>
      <c r="M46" s="142"/>
      <c r="O46" t="s">
        <v>115</v>
      </c>
    </row>
    <row r="47" spans="1:13" ht="13.5" customHeight="1" thickBot="1">
      <c r="A47" s="119" t="s">
        <v>45</v>
      </c>
      <c r="B47" s="203" t="s">
        <v>139</v>
      </c>
      <c r="C47" s="204"/>
      <c r="D47" s="205"/>
      <c r="E47" s="110"/>
      <c r="F47" s="119" t="str">
        <f>VLOOKUP(B47,'Fee Schedule'!A6:C61,3,FALSE)</f>
        <v>N/A</v>
      </c>
      <c r="G47" s="110"/>
      <c r="H47" s="72"/>
      <c r="I47" s="110"/>
      <c r="J47" s="117">
        <f>VLOOKUP(B47,'Fee Schedule'!A6:I61,9,FALSE)</f>
        <v>0</v>
      </c>
      <c r="K47" s="110"/>
      <c r="L47" s="202">
        <f>J47*H47</f>
        <v>0</v>
      </c>
      <c r="M47" s="202"/>
    </row>
    <row r="48" spans="1:13" ht="13.5" customHeight="1" thickTop="1">
      <c r="A48" s="110"/>
      <c r="B48" s="110"/>
      <c r="C48" s="110"/>
      <c r="D48" s="110"/>
      <c r="E48" s="110"/>
      <c r="F48" s="110"/>
      <c r="G48" s="110"/>
      <c r="H48" s="110"/>
      <c r="I48" s="110"/>
      <c r="J48" s="110"/>
      <c r="K48" s="110"/>
      <c r="L48" s="227">
        <f>SUM(L43:M47)</f>
        <v>0</v>
      </c>
      <c r="M48" s="227"/>
    </row>
    <row r="49" spans="1:13" ht="12" customHeight="1">
      <c r="A49" s="110"/>
      <c r="B49" s="110"/>
      <c r="C49" s="110"/>
      <c r="D49" s="110"/>
      <c r="E49" s="110"/>
      <c r="F49" s="110"/>
      <c r="G49" s="110"/>
      <c r="H49" s="110"/>
      <c r="I49" s="110"/>
      <c r="J49" s="110"/>
      <c r="K49" s="110"/>
      <c r="L49" s="110"/>
      <c r="M49" s="110"/>
    </row>
    <row r="50" spans="1:15" ht="15" customHeight="1">
      <c r="A50" s="106" t="s">
        <v>78</v>
      </c>
      <c r="B50" s="61"/>
      <c r="C50" s="61"/>
      <c r="D50" s="61"/>
      <c r="E50" s="61"/>
      <c r="F50" s="61"/>
      <c r="G50" s="61"/>
      <c r="H50" s="61"/>
      <c r="I50" s="61"/>
      <c r="J50" s="61"/>
      <c r="K50" s="61"/>
      <c r="L50" s="61"/>
      <c r="M50" s="61"/>
      <c r="O50" s="62"/>
    </row>
    <row r="51" spans="1:13" ht="15" customHeight="1">
      <c r="A51" s="61" t="s">
        <v>54</v>
      </c>
      <c r="B51" s="61"/>
      <c r="C51" s="61"/>
      <c r="D51" s="61"/>
      <c r="E51" s="61"/>
      <c r="F51" s="61"/>
      <c r="G51" s="61"/>
      <c r="H51" s="61"/>
      <c r="I51" s="61"/>
      <c r="J51" s="61"/>
      <c r="K51" s="61"/>
      <c r="L51" s="61"/>
      <c r="M51" s="61"/>
    </row>
    <row r="52" spans="1:13" ht="15" customHeight="1">
      <c r="A52" s="61"/>
      <c r="B52" s="61"/>
      <c r="C52" s="61"/>
      <c r="D52" s="61"/>
      <c r="E52" s="61"/>
      <c r="F52" s="61"/>
      <c r="G52" s="61"/>
      <c r="H52" s="61"/>
      <c r="I52" s="61"/>
      <c r="J52" s="61"/>
      <c r="K52" s="61"/>
      <c r="L52" s="61"/>
      <c r="M52" s="61"/>
    </row>
    <row r="53" spans="1:15" ht="15" customHeight="1">
      <c r="A53" s="61"/>
      <c r="B53" s="61"/>
      <c r="C53" s="61"/>
      <c r="D53" s="237" t="s">
        <v>134</v>
      </c>
      <c r="E53" s="237"/>
      <c r="F53" s="237"/>
      <c r="G53" s="237"/>
      <c r="H53" s="237"/>
      <c r="I53" s="237"/>
      <c r="J53" s="237"/>
      <c r="K53" s="110"/>
      <c r="L53" s="239">
        <f>L30</f>
        <v>0</v>
      </c>
      <c r="M53" s="239"/>
      <c r="O53" s="59"/>
    </row>
    <row r="54" spans="1:16" ht="15" customHeight="1">
      <c r="A54" s="61"/>
      <c r="B54" s="61"/>
      <c r="C54" s="61"/>
      <c r="D54" s="237" t="s">
        <v>57</v>
      </c>
      <c r="E54" s="237"/>
      <c r="F54" s="237"/>
      <c r="G54" s="237"/>
      <c r="H54" s="237"/>
      <c r="I54" s="237"/>
      <c r="J54" s="237"/>
      <c r="K54" s="110"/>
      <c r="L54" s="240">
        <f>L36+L48</f>
        <v>0</v>
      </c>
      <c r="M54" s="240"/>
      <c r="P54" s="59"/>
    </row>
    <row r="55" spans="1:13" ht="15" customHeight="1">
      <c r="A55" s="61"/>
      <c r="B55" s="61"/>
      <c r="C55" s="61"/>
      <c r="D55" s="237" t="s">
        <v>151</v>
      </c>
      <c r="E55" s="237"/>
      <c r="F55" s="237"/>
      <c r="G55" s="237"/>
      <c r="H55" s="237"/>
      <c r="I55" s="237"/>
      <c r="J55" s="237"/>
      <c r="K55" s="110"/>
      <c r="L55" s="239">
        <f>(L53-L54)*0.05</f>
        <v>0</v>
      </c>
      <c r="M55" s="239"/>
    </row>
    <row r="56" spans="1:15" ht="15" customHeight="1" thickBot="1">
      <c r="A56" s="61"/>
      <c r="B56" s="61"/>
      <c r="C56" s="61"/>
      <c r="D56" s="237" t="s">
        <v>142</v>
      </c>
      <c r="E56" s="237"/>
      <c r="F56" s="237"/>
      <c r="G56" s="237"/>
      <c r="H56" s="237"/>
      <c r="I56" s="237"/>
      <c r="J56" s="237"/>
      <c r="K56" s="110"/>
      <c r="L56" s="238">
        <f>(L53-L54)+L55</f>
        <v>0</v>
      </c>
      <c r="M56" s="238"/>
      <c r="O56" s="59"/>
    </row>
    <row r="57" spans="1:13" ht="15" customHeight="1">
      <c r="A57" s="61"/>
      <c r="B57" s="61"/>
      <c r="C57" s="61"/>
      <c r="D57" s="61"/>
      <c r="E57" s="61"/>
      <c r="F57" s="61"/>
      <c r="G57" s="61"/>
      <c r="H57" s="61"/>
      <c r="I57" s="61"/>
      <c r="J57" s="61"/>
      <c r="K57" s="61"/>
      <c r="L57" s="61"/>
      <c r="M57" s="61"/>
    </row>
    <row r="58" spans="1:15" ht="15" customHeight="1">
      <c r="A58" s="61"/>
      <c r="B58" s="61"/>
      <c r="C58" s="61"/>
      <c r="D58" s="61"/>
      <c r="E58" s="61"/>
      <c r="F58" s="61"/>
      <c r="G58" s="61"/>
      <c r="H58" s="61"/>
      <c r="I58" s="61"/>
      <c r="J58" s="61"/>
      <c r="K58" s="61"/>
      <c r="L58" s="61"/>
      <c r="M58" s="61"/>
      <c r="O58" s="59"/>
    </row>
    <row r="59" spans="1:13" ht="15" customHeight="1">
      <c r="A59" s="61"/>
      <c r="B59" s="61"/>
      <c r="C59" s="61"/>
      <c r="D59" s="61"/>
      <c r="E59" s="61"/>
      <c r="F59" s="61"/>
      <c r="G59" s="61"/>
      <c r="H59" s="61"/>
      <c r="I59" s="61"/>
      <c r="J59" s="61"/>
      <c r="K59" s="61"/>
      <c r="L59" s="61"/>
      <c r="M59" s="61"/>
    </row>
    <row r="60" spans="1:13" ht="15">
      <c r="A60" s="236" t="s">
        <v>131</v>
      </c>
      <c r="B60" s="236"/>
      <c r="C60" s="236"/>
      <c r="D60" s="236"/>
      <c r="E60" s="236"/>
      <c r="F60" s="236"/>
      <c r="G60" s="236"/>
      <c r="H60" s="236"/>
      <c r="I60" s="236"/>
      <c r="J60" s="236"/>
      <c r="K60" s="236"/>
      <c r="L60" s="236"/>
      <c r="M60" s="236"/>
    </row>
    <row r="61" spans="1:16" s="53" customFormat="1" ht="51.75" customHeight="1">
      <c r="A61" s="199" t="s">
        <v>129</v>
      </c>
      <c r="B61" s="199"/>
      <c r="C61" s="199"/>
      <c r="D61" s="199"/>
      <c r="E61" s="199"/>
      <c r="F61" s="199"/>
      <c r="G61" s="199"/>
      <c r="H61" s="199"/>
      <c r="I61" s="199"/>
      <c r="J61" s="199"/>
      <c r="K61" s="199"/>
      <c r="L61" s="199"/>
      <c r="M61" s="199"/>
      <c r="P61" s="84"/>
    </row>
    <row r="62" spans="1:13" ht="12.75">
      <c r="A62" s="61"/>
      <c r="B62" s="61"/>
      <c r="C62" s="61"/>
      <c r="D62" s="61"/>
      <c r="E62" s="61"/>
      <c r="F62" s="61"/>
      <c r="G62" s="61"/>
      <c r="H62" s="61"/>
      <c r="I62" s="61"/>
      <c r="J62" s="61"/>
      <c r="K62" s="61"/>
      <c r="L62" s="61"/>
      <c r="M62" s="61"/>
    </row>
    <row r="63" spans="1:13" ht="41.25" customHeight="1">
      <c r="A63" s="199" t="s">
        <v>130</v>
      </c>
      <c r="B63" s="200"/>
      <c r="C63" s="200"/>
      <c r="D63" s="200"/>
      <c r="E63" s="200"/>
      <c r="F63" s="200"/>
      <c r="G63" s="200"/>
      <c r="H63" s="200"/>
      <c r="I63" s="200"/>
      <c r="J63" s="200"/>
      <c r="K63" s="200"/>
      <c r="L63" s="200"/>
      <c r="M63" s="200"/>
    </row>
    <row r="64" spans="1:13" ht="12.75">
      <c r="A64" s="61"/>
      <c r="B64" s="61"/>
      <c r="C64" s="61"/>
      <c r="D64" s="61"/>
      <c r="E64" s="61"/>
      <c r="F64" s="61"/>
      <c r="G64" s="61"/>
      <c r="H64" s="61"/>
      <c r="I64" s="61"/>
      <c r="J64" s="61"/>
      <c r="K64" s="61"/>
      <c r="L64" s="61"/>
      <c r="M64" s="61"/>
    </row>
    <row r="65" spans="1:13" ht="15">
      <c r="A65" s="201" t="s">
        <v>143</v>
      </c>
      <c r="B65" s="201"/>
      <c r="C65" s="201"/>
      <c r="D65" s="201"/>
      <c r="E65" s="201"/>
      <c r="F65" s="201"/>
      <c r="G65" s="201"/>
      <c r="H65" s="201"/>
      <c r="I65" s="201"/>
      <c r="J65" s="201"/>
      <c r="K65" s="201"/>
      <c r="L65" s="201"/>
      <c r="M65" s="201"/>
    </row>
    <row r="66" spans="1:13" ht="48" customHeight="1">
      <c r="A66" s="199" t="s">
        <v>127</v>
      </c>
      <c r="B66" s="199"/>
      <c r="C66" s="199"/>
      <c r="D66" s="199"/>
      <c r="E66" s="199"/>
      <c r="F66" s="199"/>
      <c r="G66" s="199"/>
      <c r="H66" s="199"/>
      <c r="I66" s="199"/>
      <c r="J66" s="199"/>
      <c r="K66" s="199"/>
      <c r="L66" s="199"/>
      <c r="M66" s="199"/>
    </row>
    <row r="67" spans="1:13" ht="12.75">
      <c r="A67" s="61"/>
      <c r="B67" s="61"/>
      <c r="C67" s="61"/>
      <c r="D67" s="61"/>
      <c r="E67" s="61"/>
      <c r="F67" s="61"/>
      <c r="G67" s="61"/>
      <c r="H67" s="61"/>
      <c r="I67" s="61"/>
      <c r="J67" s="61"/>
      <c r="K67" s="61"/>
      <c r="L67" s="61"/>
      <c r="M67" s="61"/>
    </row>
    <row r="68" spans="1:13" ht="12.75">
      <c r="A68" s="61"/>
      <c r="B68" s="61"/>
      <c r="C68" s="61"/>
      <c r="D68" s="61"/>
      <c r="E68" s="61"/>
      <c r="F68" s="61"/>
      <c r="G68" s="61"/>
      <c r="H68" s="61"/>
      <c r="I68" s="61"/>
      <c r="J68" s="61"/>
      <c r="K68" s="61"/>
      <c r="L68" s="61"/>
      <c r="M68" s="61"/>
    </row>
    <row r="69" spans="1:13" ht="12.75">
      <c r="A69" s="61"/>
      <c r="B69" s="61"/>
      <c r="C69" s="61"/>
      <c r="D69" s="61"/>
      <c r="E69" s="61"/>
      <c r="F69" s="61"/>
      <c r="G69" s="61"/>
      <c r="H69" s="61"/>
      <c r="I69" s="61"/>
      <c r="J69" s="61"/>
      <c r="K69" s="61"/>
      <c r="L69" s="61"/>
      <c r="M69" s="61"/>
    </row>
  </sheetData>
  <sheetProtection/>
  <mergeCells count="52">
    <mergeCell ref="A60:M60"/>
    <mergeCell ref="A61:M61"/>
    <mergeCell ref="D56:J56"/>
    <mergeCell ref="L56:M56"/>
    <mergeCell ref="D55:J55"/>
    <mergeCell ref="L53:M53"/>
    <mergeCell ref="L54:M54"/>
    <mergeCell ref="L55:M55"/>
    <mergeCell ref="D53:J53"/>
    <mergeCell ref="D54:J54"/>
    <mergeCell ref="B47:D47"/>
    <mergeCell ref="L41:M41"/>
    <mergeCell ref="L43:M43"/>
    <mergeCell ref="L45:M45"/>
    <mergeCell ref="L47:M47"/>
    <mergeCell ref="B45:D45"/>
    <mergeCell ref="L30:M30"/>
    <mergeCell ref="B29:D29"/>
    <mergeCell ref="L48:M48"/>
    <mergeCell ref="B39:M39"/>
    <mergeCell ref="L36:M36"/>
    <mergeCell ref="B35:F35"/>
    <mergeCell ref="B36:F36"/>
    <mergeCell ref="A33:M33"/>
    <mergeCell ref="B41:D41"/>
    <mergeCell ref="B43:D43"/>
    <mergeCell ref="F13:M13"/>
    <mergeCell ref="B23:D23"/>
    <mergeCell ref="B21:D21"/>
    <mergeCell ref="L21:M21"/>
    <mergeCell ref="A16:M16"/>
    <mergeCell ref="B13:D13"/>
    <mergeCell ref="A1:M1"/>
    <mergeCell ref="A19:M19"/>
    <mergeCell ref="F9:M9"/>
    <mergeCell ref="F10:M10"/>
    <mergeCell ref="A3:M3"/>
    <mergeCell ref="F7:M7"/>
    <mergeCell ref="F8:M8"/>
    <mergeCell ref="A6:M6"/>
    <mergeCell ref="A2:M2"/>
    <mergeCell ref="F12:M12"/>
    <mergeCell ref="A63:M63"/>
    <mergeCell ref="A65:M65"/>
    <mergeCell ref="A66:M66"/>
    <mergeCell ref="L29:M29"/>
    <mergeCell ref="B27:D27"/>
    <mergeCell ref="L23:M23"/>
    <mergeCell ref="L25:M25"/>
    <mergeCell ref="L27:M27"/>
    <mergeCell ref="B25:D25"/>
    <mergeCell ref="H35:J35"/>
  </mergeCells>
  <dataValidations count="1">
    <dataValidation type="list" allowBlank="1" showInputMessage="1" showErrorMessage="1" sqref="B47:D47 B45:D45 B43:D43 B29:D29 B27:D27 B25:D25 B23:D23">
      <formula1>landuse</formula1>
    </dataValidation>
  </dataValidations>
  <printOptions/>
  <pageMargins left="0.5833333333333334" right="0.75" top="1" bottom="1" header="0.5" footer="0.5"/>
  <pageSetup horizontalDpi="600" verticalDpi="600" orientation="portrait" r:id="rId2"/>
  <rowBreaks count="1" manualBreakCount="1">
    <brk id="31" max="12" man="1"/>
  </rowBreaks>
  <drawing r:id="rId1"/>
</worksheet>
</file>

<file path=xl/worksheets/sheet2.xml><?xml version="1.0" encoding="utf-8"?>
<worksheet xmlns="http://schemas.openxmlformats.org/spreadsheetml/2006/main" xmlns:r="http://schemas.openxmlformats.org/officeDocument/2006/relationships">
  <sheetPr>
    <tabColor indexed="10"/>
  </sheetPr>
  <dimension ref="A1:Q80"/>
  <sheetViews>
    <sheetView zoomScalePageLayoutView="0" workbookViewId="0" topLeftCell="A25">
      <selection activeCell="Q32" sqref="Q32"/>
    </sheetView>
  </sheetViews>
  <sheetFormatPr defaultColWidth="9.140625" defaultRowHeight="12.75"/>
  <cols>
    <col min="1" max="1" width="4.57421875" style="0" customWidth="1"/>
    <col min="2" max="2" width="3.8515625" style="0" customWidth="1"/>
    <col min="3" max="3" width="10.140625" style="0" customWidth="1"/>
    <col min="4" max="4" width="14.7109375" style="0" customWidth="1"/>
    <col min="5" max="5" width="2.140625" style="0" customWidth="1"/>
    <col min="6" max="6" width="10.7109375" style="0" customWidth="1"/>
    <col min="7" max="7" width="2.140625" style="0" customWidth="1"/>
    <col min="8" max="8" width="10.7109375" style="0" customWidth="1"/>
    <col min="9" max="9" width="2.140625" style="0" customWidth="1"/>
    <col min="10" max="10" width="16.140625" style="0" customWidth="1"/>
    <col min="11" max="11" width="2.140625" style="0" customWidth="1"/>
    <col min="12" max="12" width="6.28125" style="0" customWidth="1"/>
    <col min="13" max="13" width="6.8515625" style="0" customWidth="1"/>
    <col min="14" max="14" width="10.140625" style="0" bestFit="1" customWidth="1"/>
    <col min="17" max="17" width="11.140625" style="0" bestFit="1" customWidth="1"/>
  </cols>
  <sheetData>
    <row r="1" spans="1:13" s="61" customFormat="1" ht="18" customHeight="1">
      <c r="A1" s="209" t="s">
        <v>138</v>
      </c>
      <c r="B1" s="256"/>
      <c r="C1" s="256"/>
      <c r="D1" s="256"/>
      <c r="E1" s="256"/>
      <c r="F1" s="256"/>
      <c r="G1" s="256"/>
      <c r="H1" s="256"/>
      <c r="I1" s="256"/>
      <c r="J1" s="256"/>
      <c r="K1" s="256"/>
      <c r="L1" s="256"/>
      <c r="M1" s="256"/>
    </row>
    <row r="2" spans="1:13" s="61" customFormat="1" ht="41.25" customHeight="1">
      <c r="A2" s="257" t="s">
        <v>162</v>
      </c>
      <c r="B2" s="258"/>
      <c r="C2" s="258"/>
      <c r="D2" s="258"/>
      <c r="E2" s="258"/>
      <c r="F2" s="258"/>
      <c r="G2" s="258"/>
      <c r="H2" s="258"/>
      <c r="I2" s="258"/>
      <c r="J2" s="258"/>
      <c r="K2" s="258"/>
      <c r="L2" s="258"/>
      <c r="M2" s="258"/>
    </row>
    <row r="3" spans="1:13" ht="12" customHeight="1">
      <c r="A3" s="260"/>
      <c r="B3" s="260"/>
      <c r="C3" s="260"/>
      <c r="D3" s="260"/>
      <c r="E3" s="260"/>
      <c r="F3" s="260"/>
      <c r="G3" s="260"/>
      <c r="H3" s="260"/>
      <c r="I3" s="260"/>
      <c r="J3" s="260"/>
      <c r="K3" s="260"/>
      <c r="L3" s="260"/>
      <c r="M3" s="260"/>
    </row>
    <row r="4" spans="1:14" ht="26.25" customHeight="1">
      <c r="A4" s="259" t="s">
        <v>116</v>
      </c>
      <c r="B4" s="212"/>
      <c r="C4" s="212"/>
      <c r="D4" s="212"/>
      <c r="E4" s="212"/>
      <c r="F4" s="212"/>
      <c r="G4" s="212"/>
      <c r="H4" s="212"/>
      <c r="I4" s="212"/>
      <c r="J4" s="212"/>
      <c r="K4" s="212"/>
      <c r="L4" s="212"/>
      <c r="M4" s="212"/>
      <c r="N4" s="53"/>
    </row>
    <row r="5" spans="1:13" ht="12.75">
      <c r="A5" s="61"/>
      <c r="B5" s="61"/>
      <c r="C5" s="61"/>
      <c r="D5" s="61"/>
      <c r="E5" s="61"/>
      <c r="F5" s="61"/>
      <c r="G5" s="61"/>
      <c r="H5" s="61"/>
      <c r="I5" s="61"/>
      <c r="J5" s="61"/>
      <c r="K5" s="61"/>
      <c r="L5" s="61"/>
      <c r="M5" s="61"/>
    </row>
    <row r="6" spans="1:13" ht="12.75">
      <c r="A6" s="105" t="s">
        <v>48</v>
      </c>
      <c r="B6" s="61"/>
      <c r="C6" s="61"/>
      <c r="D6" s="61"/>
      <c r="E6" s="61"/>
      <c r="F6" s="61"/>
      <c r="G6" s="61"/>
      <c r="H6" s="61"/>
      <c r="I6" s="61"/>
      <c r="J6" s="61"/>
      <c r="K6" s="61"/>
      <c r="L6" s="61"/>
      <c r="M6" s="61"/>
    </row>
    <row r="7" spans="1:13" ht="12.75">
      <c r="A7" s="216" t="s">
        <v>31</v>
      </c>
      <c r="B7" s="216"/>
      <c r="C7" s="216"/>
      <c r="D7" s="216"/>
      <c r="E7" s="216"/>
      <c r="F7" s="216"/>
      <c r="G7" s="216"/>
      <c r="H7" s="216"/>
      <c r="I7" s="216"/>
      <c r="J7" s="216"/>
      <c r="K7" s="216"/>
      <c r="L7" s="216"/>
      <c r="M7" s="216"/>
    </row>
    <row r="8" spans="1:14" ht="15" customHeight="1">
      <c r="A8" s="61"/>
      <c r="B8" s="64"/>
      <c r="C8" s="65"/>
      <c r="D8" s="65" t="s">
        <v>32</v>
      </c>
      <c r="E8" s="65"/>
      <c r="F8" s="213"/>
      <c r="G8" s="214"/>
      <c r="H8" s="214"/>
      <c r="I8" s="214"/>
      <c r="J8" s="214"/>
      <c r="K8" s="214"/>
      <c r="L8" s="214"/>
      <c r="M8" s="215"/>
      <c r="N8" s="54"/>
    </row>
    <row r="9" spans="1:14" ht="15" customHeight="1">
      <c r="A9" s="61"/>
      <c r="B9" s="66"/>
      <c r="C9" s="67"/>
      <c r="D9" s="67" t="s">
        <v>33</v>
      </c>
      <c r="E9" s="67"/>
      <c r="F9" s="213"/>
      <c r="G9" s="214"/>
      <c r="H9" s="214"/>
      <c r="I9" s="214"/>
      <c r="J9" s="214"/>
      <c r="K9" s="214"/>
      <c r="L9" s="214"/>
      <c r="M9" s="215"/>
      <c r="N9" s="54"/>
    </row>
    <row r="10" spans="1:14" ht="15" customHeight="1">
      <c r="A10" s="61"/>
      <c r="B10" s="66"/>
      <c r="C10" s="67"/>
      <c r="D10" s="67" t="s">
        <v>34</v>
      </c>
      <c r="E10" s="67"/>
      <c r="F10" s="213"/>
      <c r="G10" s="214"/>
      <c r="H10" s="214"/>
      <c r="I10" s="214"/>
      <c r="J10" s="214"/>
      <c r="K10" s="214"/>
      <c r="L10" s="214"/>
      <c r="M10" s="215"/>
      <c r="N10" s="54"/>
    </row>
    <row r="11" spans="1:14" ht="15" customHeight="1">
      <c r="A11" s="61"/>
      <c r="B11" s="66"/>
      <c r="C11" s="67"/>
      <c r="D11" s="67" t="s">
        <v>35</v>
      </c>
      <c r="E11" s="67"/>
      <c r="F11" s="214" t="s">
        <v>114</v>
      </c>
      <c r="G11" s="214"/>
      <c r="H11" s="214"/>
      <c r="I11" s="214"/>
      <c r="J11" s="214"/>
      <c r="K11" s="214"/>
      <c r="L11" s="214"/>
      <c r="M11" s="215"/>
      <c r="N11" s="54"/>
    </row>
    <row r="12" spans="1:14" ht="15" customHeight="1">
      <c r="A12" s="61"/>
      <c r="B12" s="66"/>
      <c r="C12" s="67"/>
      <c r="D12" s="67"/>
      <c r="E12" s="67"/>
      <c r="F12" s="147"/>
      <c r="G12" s="67"/>
      <c r="H12" s="67"/>
      <c r="I12" s="67"/>
      <c r="J12" s="67"/>
      <c r="K12" s="67"/>
      <c r="L12" s="67"/>
      <c r="M12" s="68"/>
      <c r="N12" s="1"/>
    </row>
    <row r="13" spans="1:14" ht="15" customHeight="1">
      <c r="A13" s="61"/>
      <c r="B13" s="66"/>
      <c r="C13" s="67"/>
      <c r="D13" s="67" t="s">
        <v>36</v>
      </c>
      <c r="E13" s="67"/>
      <c r="F13" s="218"/>
      <c r="G13" s="219"/>
      <c r="H13" s="219"/>
      <c r="I13" s="219"/>
      <c r="J13" s="219"/>
      <c r="K13" s="219"/>
      <c r="L13" s="219"/>
      <c r="M13" s="220"/>
      <c r="N13" s="54"/>
    </row>
    <row r="14" spans="1:14" ht="15" customHeight="1">
      <c r="A14" s="61"/>
      <c r="B14" s="69"/>
      <c r="C14" s="70"/>
      <c r="D14" s="70"/>
      <c r="E14" s="70"/>
      <c r="F14" s="70"/>
      <c r="G14" s="70"/>
      <c r="H14" s="70"/>
      <c r="I14" s="70"/>
      <c r="J14" s="70"/>
      <c r="K14" s="70"/>
      <c r="L14" s="70"/>
      <c r="M14" s="71"/>
      <c r="N14" s="1"/>
    </row>
    <row r="15" spans="1:13" ht="13.5" customHeight="1">
      <c r="A15" s="61"/>
      <c r="B15" s="61"/>
      <c r="C15" s="61"/>
      <c r="D15" s="61"/>
      <c r="E15" s="61"/>
      <c r="F15" s="61"/>
      <c r="G15" s="61"/>
      <c r="H15" s="61"/>
      <c r="I15" s="61"/>
      <c r="J15" s="61"/>
      <c r="K15" s="61"/>
      <c r="L15" s="61"/>
      <c r="M15" s="61"/>
    </row>
    <row r="16" spans="1:13" ht="12.75">
      <c r="A16" s="106" t="s">
        <v>74</v>
      </c>
      <c r="B16" s="61"/>
      <c r="C16" s="61"/>
      <c r="D16" s="61"/>
      <c r="E16" s="61"/>
      <c r="F16" s="61"/>
      <c r="G16" s="61"/>
      <c r="H16" s="61"/>
      <c r="I16" s="61"/>
      <c r="J16" s="61"/>
      <c r="K16" s="61"/>
      <c r="L16" s="61"/>
      <c r="M16" s="61"/>
    </row>
    <row r="17" spans="1:13" ht="12.75">
      <c r="A17" s="212" t="s">
        <v>38</v>
      </c>
      <c r="B17" s="212"/>
      <c r="C17" s="212"/>
      <c r="D17" s="212"/>
      <c r="E17" s="212"/>
      <c r="F17" s="212"/>
      <c r="G17" s="212"/>
      <c r="H17" s="212"/>
      <c r="I17" s="212"/>
      <c r="J17" s="212"/>
      <c r="K17" s="212"/>
      <c r="L17" s="212"/>
      <c r="M17" s="212"/>
    </row>
    <row r="18" spans="1:13" ht="12.75">
      <c r="A18" s="61"/>
      <c r="B18" s="61"/>
      <c r="C18" s="61"/>
      <c r="D18" s="61"/>
      <c r="E18" s="61"/>
      <c r="F18" s="61"/>
      <c r="G18" s="61"/>
      <c r="H18" s="61"/>
      <c r="I18" s="61"/>
      <c r="J18" s="61"/>
      <c r="K18" s="61"/>
      <c r="L18" s="61"/>
      <c r="M18" s="61"/>
    </row>
    <row r="19" spans="1:14" ht="22.5">
      <c r="A19" s="107"/>
      <c r="B19" s="222" t="s">
        <v>40</v>
      </c>
      <c r="C19" s="222"/>
      <c r="D19" s="222"/>
      <c r="E19" s="108"/>
      <c r="F19" s="109" t="s">
        <v>0</v>
      </c>
      <c r="G19" s="108"/>
      <c r="H19" s="109" t="s">
        <v>41</v>
      </c>
      <c r="I19" s="108"/>
      <c r="J19" s="109" t="s">
        <v>42</v>
      </c>
      <c r="K19" s="108"/>
      <c r="L19" s="222" t="s">
        <v>43</v>
      </c>
      <c r="M19" s="222"/>
      <c r="N19" s="55"/>
    </row>
    <row r="20" spans="1:14" ht="9.75" customHeight="1">
      <c r="A20" s="107"/>
      <c r="B20" s="108"/>
      <c r="C20" s="108"/>
      <c r="D20" s="108"/>
      <c r="E20" s="108"/>
      <c r="F20" s="108"/>
      <c r="G20" s="108"/>
      <c r="H20" s="108"/>
      <c r="I20" s="108"/>
      <c r="J20" s="108"/>
      <c r="K20" s="108"/>
      <c r="L20" s="108"/>
      <c r="M20" s="108"/>
      <c r="N20" s="55"/>
    </row>
    <row r="21" spans="1:14" ht="13.5" customHeight="1">
      <c r="A21" s="119" t="s">
        <v>39</v>
      </c>
      <c r="B21" s="203" t="s">
        <v>139</v>
      </c>
      <c r="C21" s="204"/>
      <c r="D21" s="205"/>
      <c r="E21" s="110"/>
      <c r="F21" s="118" t="str">
        <f>VLOOKUP(B21,'Fee Schedule'!A68:C89,3,FALSE)</f>
        <v>N/A</v>
      </c>
      <c r="G21" s="110"/>
      <c r="H21" s="72"/>
      <c r="I21" s="110"/>
      <c r="J21" s="116">
        <f>VLOOKUP(B21,'Fee Schedule'!A68:I89,9,FALSE)</f>
        <v>0</v>
      </c>
      <c r="K21" s="110"/>
      <c r="L21" s="250">
        <f>J21*H21</f>
        <v>0</v>
      </c>
      <c r="M21" s="251"/>
      <c r="N21" s="56"/>
    </row>
    <row r="22" spans="1:14" ht="12.75" customHeight="1">
      <c r="A22" s="145"/>
      <c r="B22" s="140"/>
      <c r="C22" s="140"/>
      <c r="D22" s="140"/>
      <c r="E22" s="140"/>
      <c r="F22" s="141"/>
      <c r="G22" s="140"/>
      <c r="H22" s="141"/>
      <c r="I22" s="140"/>
      <c r="J22" s="140"/>
      <c r="K22" s="140"/>
      <c r="L22" s="140"/>
      <c r="M22" s="140"/>
      <c r="N22" s="56"/>
    </row>
    <row r="23" spans="1:14" ht="13.5" customHeight="1">
      <c r="A23" s="119" t="s">
        <v>44</v>
      </c>
      <c r="B23" s="203" t="s">
        <v>139</v>
      </c>
      <c r="C23" s="204"/>
      <c r="D23" s="205"/>
      <c r="E23" s="110"/>
      <c r="F23" s="139" t="str">
        <f>VLOOKUP(B23,'Fee Schedule'!A68:C89,3,FALSE)</f>
        <v>N/A</v>
      </c>
      <c r="G23" s="110"/>
      <c r="H23" s="72"/>
      <c r="I23" s="110"/>
      <c r="J23" s="116">
        <f>VLOOKUP(B23,'Fee Schedule'!A68:I89,9,FALSE)</f>
        <v>0</v>
      </c>
      <c r="K23" s="110"/>
      <c r="L23" s="252">
        <f>J23*H23</f>
        <v>0</v>
      </c>
      <c r="M23" s="253"/>
      <c r="N23" s="56"/>
    </row>
    <row r="24" spans="1:14" ht="12.75" customHeight="1">
      <c r="A24" s="145"/>
      <c r="B24" s="140"/>
      <c r="C24" s="140"/>
      <c r="D24" s="140"/>
      <c r="E24" s="140"/>
      <c r="F24" s="141"/>
      <c r="G24" s="140"/>
      <c r="H24" s="141"/>
      <c r="I24" s="140"/>
      <c r="J24" s="140"/>
      <c r="K24" s="140"/>
      <c r="L24" s="140"/>
      <c r="M24" s="140"/>
      <c r="N24" s="56"/>
    </row>
    <row r="25" spans="1:14" ht="13.5" customHeight="1">
      <c r="A25" s="119" t="s">
        <v>45</v>
      </c>
      <c r="B25" s="203" t="s">
        <v>139</v>
      </c>
      <c r="C25" s="204"/>
      <c r="D25" s="205"/>
      <c r="E25" s="110"/>
      <c r="F25" s="119" t="str">
        <f>VLOOKUP(B25,'Fee Schedule'!A68:C89,3,FALSE)</f>
        <v>N/A</v>
      </c>
      <c r="G25" s="110"/>
      <c r="H25" s="72"/>
      <c r="I25" s="110"/>
      <c r="J25" s="116">
        <f>VLOOKUP(B25,'Fee Schedule'!A68:I89,9,FALSE)</f>
        <v>0</v>
      </c>
      <c r="K25" s="110"/>
      <c r="L25" s="245">
        <f>J25*H25</f>
        <v>0</v>
      </c>
      <c r="M25" s="245"/>
      <c r="N25" s="56"/>
    </row>
    <row r="26" spans="1:14" ht="12.75" customHeight="1">
      <c r="A26" s="145"/>
      <c r="B26" s="140"/>
      <c r="C26" s="140"/>
      <c r="D26" s="140"/>
      <c r="E26" s="140"/>
      <c r="F26" s="141"/>
      <c r="G26" s="140"/>
      <c r="H26" s="140"/>
      <c r="I26" s="140"/>
      <c r="J26" s="140"/>
      <c r="K26" s="140"/>
      <c r="L26" s="140"/>
      <c r="M26" s="140"/>
      <c r="N26" s="56"/>
    </row>
    <row r="27" spans="1:14" ht="13.5" customHeight="1" thickBot="1">
      <c r="A27" s="119" t="s">
        <v>46</v>
      </c>
      <c r="B27" s="203" t="s">
        <v>139</v>
      </c>
      <c r="C27" s="204"/>
      <c r="D27" s="205"/>
      <c r="E27" s="110"/>
      <c r="F27" s="119" t="str">
        <f>VLOOKUP(B27,'Fee Schedule'!A68:C89,3,FALSE)</f>
        <v>N/A</v>
      </c>
      <c r="G27" s="110"/>
      <c r="H27" s="72"/>
      <c r="I27" s="110"/>
      <c r="J27" s="116">
        <f>VLOOKUP(B27,'Fee Schedule'!A68:I89,9,FALSE)</f>
        <v>0</v>
      </c>
      <c r="K27" s="110"/>
      <c r="L27" s="249">
        <f>J27*H27</f>
        <v>0</v>
      </c>
      <c r="M27" s="249"/>
      <c r="N27" s="56"/>
    </row>
    <row r="28" spans="1:14" ht="13.5" customHeight="1" thickTop="1">
      <c r="A28" s="110"/>
      <c r="B28" s="110"/>
      <c r="C28" s="110"/>
      <c r="D28" s="110"/>
      <c r="E28" s="110"/>
      <c r="F28" s="110"/>
      <c r="G28" s="110"/>
      <c r="H28" s="110"/>
      <c r="I28" s="110"/>
      <c r="J28" s="110"/>
      <c r="K28" s="110"/>
      <c r="L28" s="247">
        <f>SUM(L21:M27)</f>
        <v>0</v>
      </c>
      <c r="M28" s="248"/>
      <c r="N28" s="56"/>
    </row>
    <row r="29" spans="1:14" ht="13.5" customHeight="1">
      <c r="A29" s="110"/>
      <c r="B29" s="110"/>
      <c r="C29" s="110"/>
      <c r="D29" s="110"/>
      <c r="E29" s="110"/>
      <c r="F29" s="110"/>
      <c r="G29" s="110"/>
      <c r="H29" s="110"/>
      <c r="I29" s="110"/>
      <c r="J29" s="110"/>
      <c r="K29" s="110"/>
      <c r="L29" s="110"/>
      <c r="M29" s="110"/>
      <c r="N29" s="56"/>
    </row>
    <row r="30" spans="1:14" ht="12.75">
      <c r="A30" s="106" t="s">
        <v>75</v>
      </c>
      <c r="B30" s="110"/>
      <c r="C30" s="110"/>
      <c r="D30" s="110"/>
      <c r="E30" s="110"/>
      <c r="F30" s="110"/>
      <c r="G30" s="110"/>
      <c r="H30" s="110"/>
      <c r="I30" s="110"/>
      <c r="J30" s="110"/>
      <c r="K30" s="110"/>
      <c r="L30" s="110"/>
      <c r="M30" s="110"/>
      <c r="N30" s="56"/>
    </row>
    <row r="31" spans="1:14" ht="12.75">
      <c r="A31" s="233" t="s">
        <v>55</v>
      </c>
      <c r="B31" s="233"/>
      <c r="C31" s="233"/>
      <c r="D31" s="233"/>
      <c r="E31" s="233"/>
      <c r="F31" s="233"/>
      <c r="G31" s="233"/>
      <c r="H31" s="233"/>
      <c r="I31" s="233"/>
      <c r="J31" s="233"/>
      <c r="K31" s="233"/>
      <c r="L31" s="233"/>
      <c r="M31" s="233"/>
      <c r="N31" s="56"/>
    </row>
    <row r="32" spans="1:14" ht="12.75">
      <c r="A32" s="111"/>
      <c r="B32" s="111"/>
      <c r="C32" s="111"/>
      <c r="D32" s="111"/>
      <c r="E32" s="111"/>
      <c r="F32" s="111"/>
      <c r="G32" s="111"/>
      <c r="H32" s="111"/>
      <c r="I32" s="111"/>
      <c r="J32" s="111"/>
      <c r="K32" s="111"/>
      <c r="L32" s="111"/>
      <c r="M32" s="111"/>
      <c r="N32" s="56"/>
    </row>
    <row r="33" spans="1:14" ht="21.75" customHeight="1">
      <c r="A33" s="111"/>
      <c r="B33" s="231" t="s">
        <v>141</v>
      </c>
      <c r="C33" s="231"/>
      <c r="D33" s="231"/>
      <c r="E33" s="231"/>
      <c r="F33" s="231"/>
      <c r="G33" s="112"/>
      <c r="H33" s="207" t="s">
        <v>50</v>
      </c>
      <c r="I33" s="208"/>
      <c r="J33" s="208"/>
      <c r="K33" s="128"/>
      <c r="L33" s="128"/>
      <c r="M33" s="129"/>
      <c r="N33" s="56"/>
    </row>
    <row r="34" spans="1:14" ht="12.75">
      <c r="A34" s="111"/>
      <c r="B34" s="232" t="s">
        <v>52</v>
      </c>
      <c r="C34" s="232"/>
      <c r="D34" s="232"/>
      <c r="E34" s="232"/>
      <c r="F34" s="232"/>
      <c r="G34" s="112"/>
      <c r="H34" s="130"/>
      <c r="I34" s="131"/>
      <c r="J34" s="132" t="s">
        <v>49</v>
      </c>
      <c r="K34" s="131"/>
      <c r="L34" s="254"/>
      <c r="M34" s="255"/>
      <c r="N34" s="56"/>
    </row>
    <row r="35" spans="1:14" ht="12.75">
      <c r="A35" s="111"/>
      <c r="B35" s="112"/>
      <c r="C35" s="112"/>
      <c r="D35" s="112"/>
      <c r="E35" s="112"/>
      <c r="F35" s="112"/>
      <c r="G35" s="112"/>
      <c r="H35" s="133"/>
      <c r="I35" s="134"/>
      <c r="J35" s="135"/>
      <c r="K35" s="134"/>
      <c r="L35" s="136"/>
      <c r="M35" s="137"/>
      <c r="N35" s="56"/>
    </row>
    <row r="36" spans="1:14" ht="7.5" customHeight="1">
      <c r="A36" s="111"/>
      <c r="B36" s="112"/>
      <c r="C36" s="112"/>
      <c r="D36" s="112"/>
      <c r="E36" s="112"/>
      <c r="F36" s="112"/>
      <c r="G36" s="112"/>
      <c r="H36" s="112"/>
      <c r="I36" s="112"/>
      <c r="J36" s="113"/>
      <c r="K36" s="112"/>
      <c r="L36" s="114"/>
      <c r="M36" s="114"/>
      <c r="N36" s="56"/>
    </row>
    <row r="37" spans="1:14" ht="72" customHeight="1">
      <c r="A37" s="111"/>
      <c r="B37" s="228" t="s">
        <v>156</v>
      </c>
      <c r="C37" s="228"/>
      <c r="D37" s="228"/>
      <c r="E37" s="228"/>
      <c r="F37" s="228"/>
      <c r="G37" s="228"/>
      <c r="H37" s="228"/>
      <c r="I37" s="228"/>
      <c r="J37" s="228"/>
      <c r="K37" s="228"/>
      <c r="L37" s="228"/>
      <c r="M37" s="228"/>
      <c r="N37" s="56"/>
    </row>
    <row r="38" spans="1:14" ht="12.75">
      <c r="A38" s="111"/>
      <c r="B38" s="112"/>
      <c r="C38" s="112"/>
      <c r="D38" s="112"/>
      <c r="E38" s="112"/>
      <c r="F38" s="112"/>
      <c r="G38" s="112"/>
      <c r="H38" s="112"/>
      <c r="I38" s="112"/>
      <c r="J38" s="112"/>
      <c r="K38" s="112"/>
      <c r="L38" s="112"/>
      <c r="M38" s="112"/>
      <c r="N38" s="56"/>
    </row>
    <row r="39" spans="1:14" ht="22.5">
      <c r="A39" s="110"/>
      <c r="B39" s="246" t="s">
        <v>40</v>
      </c>
      <c r="C39" s="246"/>
      <c r="D39" s="246"/>
      <c r="E39" s="110"/>
      <c r="F39" s="115" t="s">
        <v>0</v>
      </c>
      <c r="G39" s="110"/>
      <c r="H39" s="115" t="s">
        <v>41</v>
      </c>
      <c r="I39" s="110"/>
      <c r="J39" s="115" t="s">
        <v>42</v>
      </c>
      <c r="K39" s="110"/>
      <c r="L39" s="235" t="s">
        <v>43</v>
      </c>
      <c r="M39" s="235"/>
      <c r="N39" s="56"/>
    </row>
    <row r="40" spans="1:14" ht="13.5" customHeight="1">
      <c r="A40" s="110"/>
      <c r="B40" s="110"/>
      <c r="C40" s="110"/>
      <c r="D40" s="110"/>
      <c r="E40" s="110"/>
      <c r="F40" s="110"/>
      <c r="G40" s="110"/>
      <c r="H40" s="110"/>
      <c r="I40" s="110"/>
      <c r="J40" s="110"/>
      <c r="K40" s="110"/>
      <c r="L40" s="110"/>
      <c r="M40" s="110"/>
      <c r="N40" s="56"/>
    </row>
    <row r="41" spans="1:13" ht="13.5" customHeight="1">
      <c r="A41" s="119" t="s">
        <v>39</v>
      </c>
      <c r="B41" s="203" t="s">
        <v>139</v>
      </c>
      <c r="C41" s="204"/>
      <c r="D41" s="205"/>
      <c r="E41" s="110"/>
      <c r="F41" s="138" t="str">
        <f>VLOOKUP(B41,'Fee Schedule'!A68:C89,3,FALSE)</f>
        <v>N/A</v>
      </c>
      <c r="G41" s="110"/>
      <c r="H41" s="72"/>
      <c r="I41" s="110"/>
      <c r="J41" s="126">
        <f>VLOOKUP(B41,'Fee Schedule'!A68:I89,9,FALSE)</f>
        <v>0</v>
      </c>
      <c r="K41" s="110"/>
      <c r="L41" s="206">
        <f>J41*H41</f>
        <v>0</v>
      </c>
      <c r="M41" s="206"/>
    </row>
    <row r="42" spans="1:13" ht="12.75" customHeight="1">
      <c r="A42" s="145"/>
      <c r="B42" s="140"/>
      <c r="C42" s="140"/>
      <c r="D42" s="140"/>
      <c r="E42" s="140"/>
      <c r="F42" s="141"/>
      <c r="G42" s="140"/>
      <c r="H42" s="141"/>
      <c r="I42" s="140"/>
      <c r="J42" s="140"/>
      <c r="K42" s="140"/>
      <c r="L42" s="144"/>
      <c r="M42" s="144"/>
    </row>
    <row r="43" spans="1:13" ht="13.5" customHeight="1">
      <c r="A43" s="119" t="s">
        <v>44</v>
      </c>
      <c r="B43" s="203" t="s">
        <v>139</v>
      </c>
      <c r="C43" s="204"/>
      <c r="D43" s="205"/>
      <c r="E43" s="110"/>
      <c r="F43" s="119" t="str">
        <f>VLOOKUP(B43,'Fee Schedule'!A68:C89,3,FALSE)</f>
        <v>N/A</v>
      </c>
      <c r="G43" s="110"/>
      <c r="H43" s="72"/>
      <c r="I43" s="110"/>
      <c r="J43" s="116">
        <f>VLOOKUP(B43,'Fee Schedule'!A68:I89,9,FALSE)</f>
        <v>0</v>
      </c>
      <c r="K43" s="110"/>
      <c r="L43" s="245">
        <f>H43*J43</f>
        <v>0</v>
      </c>
      <c r="M43" s="245"/>
    </row>
    <row r="44" spans="1:13" ht="12.75" customHeight="1">
      <c r="A44" s="145"/>
      <c r="B44" s="140"/>
      <c r="C44" s="140"/>
      <c r="D44" s="140"/>
      <c r="E44" s="140"/>
      <c r="F44" s="141"/>
      <c r="G44" s="140"/>
      <c r="H44" s="141"/>
      <c r="I44" s="140"/>
      <c r="J44" s="140"/>
      <c r="K44" s="140"/>
      <c r="L44" s="144"/>
      <c r="M44" s="144"/>
    </row>
    <row r="45" spans="1:13" ht="13.5" customHeight="1" thickBot="1">
      <c r="A45" s="119" t="s">
        <v>45</v>
      </c>
      <c r="B45" s="203" t="s">
        <v>139</v>
      </c>
      <c r="C45" s="204"/>
      <c r="D45" s="205"/>
      <c r="E45" s="110"/>
      <c r="F45" s="119" t="str">
        <f>VLOOKUP(B45,'Fee Schedule'!A68:C89,3,FALSE)</f>
        <v>N/A</v>
      </c>
      <c r="G45" s="110"/>
      <c r="H45" s="72"/>
      <c r="I45" s="110"/>
      <c r="J45" s="126">
        <f>VLOOKUP(B45,'Fee Schedule'!A68:I89,9,FALSE)</f>
        <v>0</v>
      </c>
      <c r="K45" s="110"/>
      <c r="L45" s="202">
        <f>J45*H45</f>
        <v>0</v>
      </c>
      <c r="M45" s="202"/>
    </row>
    <row r="46" spans="1:13" ht="13.5" customHeight="1" thickTop="1">
      <c r="A46" s="110"/>
      <c r="B46" s="110"/>
      <c r="C46" s="110"/>
      <c r="D46" s="110"/>
      <c r="E46" s="110"/>
      <c r="F46" s="119"/>
      <c r="G46" s="110"/>
      <c r="H46" s="119"/>
      <c r="I46" s="110"/>
      <c r="J46" s="126"/>
      <c r="K46" s="110"/>
      <c r="L46" s="240">
        <f>SUM(L41:M45)</f>
        <v>0</v>
      </c>
      <c r="M46" s="240"/>
    </row>
    <row r="47" spans="1:13" ht="13.5" customHeight="1">
      <c r="A47" s="110"/>
      <c r="B47" s="110"/>
      <c r="C47" s="110"/>
      <c r="D47" s="110"/>
      <c r="E47" s="110"/>
      <c r="F47" s="110"/>
      <c r="G47" s="110"/>
      <c r="H47" s="110"/>
      <c r="I47" s="110"/>
      <c r="J47" s="110"/>
      <c r="K47" s="110"/>
      <c r="L47" s="127"/>
      <c r="M47" s="127"/>
    </row>
    <row r="48" spans="1:13" ht="13.5" customHeight="1">
      <c r="A48" s="106" t="s">
        <v>76</v>
      </c>
      <c r="B48" s="61"/>
      <c r="C48" s="61"/>
      <c r="D48" s="61"/>
      <c r="E48" s="61"/>
      <c r="F48" s="61"/>
      <c r="G48" s="61"/>
      <c r="H48" s="61"/>
      <c r="I48" s="61"/>
      <c r="J48" s="61"/>
      <c r="K48" s="61"/>
      <c r="L48" s="61"/>
      <c r="M48" s="61"/>
    </row>
    <row r="49" spans="1:13" ht="13.5" customHeight="1">
      <c r="A49" s="61" t="s">
        <v>54</v>
      </c>
      <c r="B49" s="61"/>
      <c r="C49" s="61"/>
      <c r="D49" s="61"/>
      <c r="E49" s="61"/>
      <c r="F49" s="61"/>
      <c r="G49" s="61"/>
      <c r="H49" s="61"/>
      <c r="I49" s="61"/>
      <c r="J49" s="61"/>
      <c r="K49" s="61"/>
      <c r="L49" s="61"/>
      <c r="M49" s="61"/>
    </row>
    <row r="50" spans="1:13" ht="13.5" customHeight="1">
      <c r="A50" s="61"/>
      <c r="B50" s="61"/>
      <c r="C50" s="61"/>
      <c r="D50" s="61"/>
      <c r="E50" s="61"/>
      <c r="F50" s="61"/>
      <c r="G50" s="61"/>
      <c r="H50" s="61"/>
      <c r="I50" s="61"/>
      <c r="J50" s="61"/>
      <c r="K50" s="61"/>
      <c r="L50" s="61"/>
      <c r="M50" s="61"/>
    </row>
    <row r="51" spans="1:15" ht="13.5" customHeight="1">
      <c r="A51" s="61"/>
      <c r="B51" s="61"/>
      <c r="C51" s="61"/>
      <c r="D51" s="237" t="s">
        <v>56</v>
      </c>
      <c r="E51" s="237"/>
      <c r="F51" s="237"/>
      <c r="G51" s="237"/>
      <c r="H51" s="237"/>
      <c r="I51" s="237"/>
      <c r="J51" s="237"/>
      <c r="K51" s="61"/>
      <c r="L51" s="241">
        <f>L28</f>
        <v>0</v>
      </c>
      <c r="M51" s="241"/>
      <c r="O51" s="59"/>
    </row>
    <row r="52" spans="1:15" ht="13.5" customHeight="1">
      <c r="A52" s="61"/>
      <c r="B52" s="61"/>
      <c r="C52" s="61"/>
      <c r="D52" s="237" t="s">
        <v>57</v>
      </c>
      <c r="E52" s="237"/>
      <c r="F52" s="237"/>
      <c r="G52" s="237"/>
      <c r="H52" s="237"/>
      <c r="I52" s="237"/>
      <c r="J52" s="237"/>
      <c r="K52" s="143"/>
      <c r="L52" s="244">
        <f>L34+L46</f>
        <v>0</v>
      </c>
      <c r="M52" s="244"/>
      <c r="O52" s="60"/>
    </row>
    <row r="53" spans="1:15" ht="13.5" customHeight="1">
      <c r="A53" s="61"/>
      <c r="B53" s="61"/>
      <c r="C53" s="61"/>
      <c r="D53" s="237" t="s">
        <v>155</v>
      </c>
      <c r="E53" s="237"/>
      <c r="F53" s="237"/>
      <c r="G53" s="237"/>
      <c r="H53" s="237"/>
      <c r="I53" s="237"/>
      <c r="J53" s="237"/>
      <c r="K53" s="61"/>
      <c r="L53" s="241">
        <f>(L51-L52)*0.05</f>
        <v>0</v>
      </c>
      <c r="M53" s="241"/>
      <c r="N53" s="59"/>
      <c r="O53" s="59"/>
    </row>
    <row r="54" spans="1:17" ht="13.5" customHeight="1" thickBot="1">
      <c r="A54" s="61"/>
      <c r="B54" s="61"/>
      <c r="C54" s="61"/>
      <c r="D54" s="237" t="s">
        <v>142</v>
      </c>
      <c r="E54" s="237"/>
      <c r="F54" s="237"/>
      <c r="G54" s="237"/>
      <c r="H54" s="237"/>
      <c r="I54" s="237"/>
      <c r="J54" s="237"/>
      <c r="K54" s="61"/>
      <c r="L54" s="242">
        <f>L51-L52+L53</f>
        <v>0</v>
      </c>
      <c r="M54" s="242"/>
      <c r="Q54" s="59"/>
    </row>
    <row r="55" spans="1:17" ht="12.75">
      <c r="A55" s="61"/>
      <c r="B55" s="61"/>
      <c r="C55" s="61"/>
      <c r="D55" s="61"/>
      <c r="E55" s="61"/>
      <c r="F55" s="61"/>
      <c r="G55" s="61"/>
      <c r="H55" s="61"/>
      <c r="I55" s="61"/>
      <c r="J55" s="61"/>
      <c r="K55" s="61"/>
      <c r="L55" s="61"/>
      <c r="M55" s="61"/>
      <c r="Q55" s="59"/>
    </row>
    <row r="56" spans="1:13" ht="12.75">
      <c r="A56" s="61"/>
      <c r="B56" s="61"/>
      <c r="C56" s="61"/>
      <c r="D56" s="61"/>
      <c r="E56" s="61"/>
      <c r="F56" s="61"/>
      <c r="G56" s="61"/>
      <c r="H56" s="61"/>
      <c r="I56" s="61"/>
      <c r="J56" s="61"/>
      <c r="K56" s="61"/>
      <c r="L56" s="61"/>
      <c r="M56" s="61"/>
    </row>
    <row r="57" spans="1:13" ht="12.75">
      <c r="A57" s="61"/>
      <c r="B57" s="61"/>
      <c r="C57" s="61"/>
      <c r="D57" s="61"/>
      <c r="E57" s="61"/>
      <c r="F57" s="61"/>
      <c r="G57" s="61"/>
      <c r="H57" s="61"/>
      <c r="I57" s="61"/>
      <c r="J57" s="61"/>
      <c r="K57" s="61"/>
      <c r="L57" s="61"/>
      <c r="M57" s="61"/>
    </row>
    <row r="58" spans="1:13" ht="15">
      <c r="A58" s="243"/>
      <c r="B58" s="243"/>
      <c r="C58" s="243"/>
      <c r="D58" s="243"/>
      <c r="E58" s="243"/>
      <c r="F58" s="243"/>
      <c r="G58" s="243"/>
      <c r="H58" s="243"/>
      <c r="I58" s="243"/>
      <c r="J58" s="243"/>
      <c r="K58" s="243"/>
      <c r="L58" s="243"/>
      <c r="M58" s="243"/>
    </row>
    <row r="59" spans="1:13" ht="15">
      <c r="A59" s="236" t="s">
        <v>132</v>
      </c>
      <c r="B59" s="236"/>
      <c r="C59" s="236"/>
      <c r="D59" s="236"/>
      <c r="E59" s="236"/>
      <c r="F59" s="236"/>
      <c r="G59" s="236"/>
      <c r="H59" s="236"/>
      <c r="I59" s="236"/>
      <c r="J59" s="236"/>
      <c r="K59" s="236"/>
      <c r="L59" s="236"/>
      <c r="M59" s="236"/>
    </row>
    <row r="60" spans="1:16" s="53" customFormat="1" ht="51.75" customHeight="1">
      <c r="A60" s="199" t="s">
        <v>129</v>
      </c>
      <c r="B60" s="199"/>
      <c r="C60" s="199"/>
      <c r="D60" s="199"/>
      <c r="E60" s="199"/>
      <c r="F60" s="199"/>
      <c r="G60" s="199"/>
      <c r="H60" s="199"/>
      <c r="I60" s="199"/>
      <c r="J60" s="199"/>
      <c r="K60" s="199"/>
      <c r="L60" s="199"/>
      <c r="M60" s="199"/>
      <c r="P60" s="84"/>
    </row>
    <row r="61" spans="1:13" ht="12.75">
      <c r="A61" s="61"/>
      <c r="B61" s="61"/>
      <c r="C61" s="61"/>
      <c r="D61" s="61"/>
      <c r="E61" s="61"/>
      <c r="F61" s="61"/>
      <c r="G61" s="61"/>
      <c r="H61" s="61"/>
      <c r="I61" s="61"/>
      <c r="J61" s="61"/>
      <c r="K61" s="61"/>
      <c r="L61" s="61"/>
      <c r="M61" s="61"/>
    </row>
    <row r="62" spans="1:13" ht="41.25" customHeight="1">
      <c r="A62" s="199" t="s">
        <v>130</v>
      </c>
      <c r="B62" s="200"/>
      <c r="C62" s="200"/>
      <c r="D62" s="200"/>
      <c r="E62" s="200"/>
      <c r="F62" s="200"/>
      <c r="G62" s="200"/>
      <c r="H62" s="200"/>
      <c r="I62" s="200"/>
      <c r="J62" s="200"/>
      <c r="K62" s="200"/>
      <c r="L62" s="200"/>
      <c r="M62" s="200"/>
    </row>
    <row r="63" spans="1:13" ht="12.75">
      <c r="A63" s="61"/>
      <c r="B63" s="61"/>
      <c r="C63" s="61"/>
      <c r="D63" s="61"/>
      <c r="E63" s="61"/>
      <c r="F63" s="61"/>
      <c r="G63" s="61"/>
      <c r="H63" s="61"/>
      <c r="I63" s="61"/>
      <c r="J63" s="61"/>
      <c r="K63" s="61"/>
      <c r="L63" s="61"/>
      <c r="M63" s="61"/>
    </row>
    <row r="64" spans="1:13" ht="15">
      <c r="A64" s="201" t="s">
        <v>140</v>
      </c>
      <c r="B64" s="201"/>
      <c r="C64" s="201"/>
      <c r="D64" s="201"/>
      <c r="E64" s="201"/>
      <c r="F64" s="201"/>
      <c r="G64" s="201"/>
      <c r="H64" s="201"/>
      <c r="I64" s="201"/>
      <c r="J64" s="201"/>
      <c r="K64" s="201"/>
      <c r="L64" s="201"/>
      <c r="M64" s="201"/>
    </row>
    <row r="65" spans="1:13" ht="48" customHeight="1">
      <c r="A65" s="199" t="s">
        <v>127</v>
      </c>
      <c r="B65" s="199"/>
      <c r="C65" s="199"/>
      <c r="D65" s="199"/>
      <c r="E65" s="199"/>
      <c r="F65" s="199"/>
      <c r="G65" s="199"/>
      <c r="H65" s="199"/>
      <c r="I65" s="199"/>
      <c r="J65" s="199"/>
      <c r="K65" s="199"/>
      <c r="L65" s="199"/>
      <c r="M65" s="199"/>
    </row>
    <row r="66" spans="1:13" ht="12.75">
      <c r="A66" s="61"/>
      <c r="B66" s="61"/>
      <c r="C66" s="61"/>
      <c r="D66" s="61"/>
      <c r="E66" s="61"/>
      <c r="F66" s="61"/>
      <c r="G66" s="61"/>
      <c r="H66" s="61"/>
      <c r="I66" s="61"/>
      <c r="J66" s="61"/>
      <c r="K66" s="61"/>
      <c r="L66" s="61"/>
      <c r="M66" s="61"/>
    </row>
    <row r="67" spans="1:13" ht="12.75">
      <c r="A67" s="61"/>
      <c r="B67" s="61"/>
      <c r="C67" s="61"/>
      <c r="D67" s="61"/>
      <c r="E67" s="61"/>
      <c r="F67" s="61"/>
      <c r="G67" s="61"/>
      <c r="H67" s="61"/>
      <c r="I67" s="61"/>
      <c r="J67" s="61"/>
      <c r="K67" s="61"/>
      <c r="L67" s="61"/>
      <c r="M67" s="61"/>
    </row>
    <row r="68" spans="1:13" ht="12.75">
      <c r="A68" s="61"/>
      <c r="B68" s="61"/>
      <c r="C68" s="61"/>
      <c r="D68" s="61"/>
      <c r="E68" s="61"/>
      <c r="F68" s="61"/>
      <c r="G68" s="61"/>
      <c r="H68" s="61"/>
      <c r="I68" s="61"/>
      <c r="J68" s="61"/>
      <c r="K68" s="61"/>
      <c r="L68" s="61"/>
      <c r="M68" s="61"/>
    </row>
    <row r="69" spans="1:13" ht="12.75">
      <c r="A69" s="61"/>
      <c r="B69" s="61"/>
      <c r="C69" s="61"/>
      <c r="D69" s="61"/>
      <c r="E69" s="61"/>
      <c r="F69" s="61"/>
      <c r="G69" s="61"/>
      <c r="H69" s="61"/>
      <c r="I69" s="61"/>
      <c r="J69" s="61"/>
      <c r="K69" s="61"/>
      <c r="L69" s="61"/>
      <c r="M69" s="61"/>
    </row>
    <row r="70" spans="1:13" ht="12.75">
      <c r="A70" s="61"/>
      <c r="B70" s="61"/>
      <c r="C70" s="61"/>
      <c r="D70" s="61"/>
      <c r="E70" s="61"/>
      <c r="F70" s="61"/>
      <c r="G70" s="61"/>
      <c r="H70" s="61"/>
      <c r="I70" s="61"/>
      <c r="J70" s="61"/>
      <c r="K70" s="61"/>
      <c r="L70" s="61"/>
      <c r="M70" s="61"/>
    </row>
    <row r="71" spans="1:13" ht="12.75">
      <c r="A71" s="61"/>
      <c r="B71" s="61"/>
      <c r="C71" s="61"/>
      <c r="D71" s="61"/>
      <c r="E71" s="61"/>
      <c r="F71" s="61"/>
      <c r="G71" s="61"/>
      <c r="H71" s="61"/>
      <c r="I71" s="61"/>
      <c r="J71" s="61"/>
      <c r="K71" s="61"/>
      <c r="L71" s="61"/>
      <c r="M71" s="61"/>
    </row>
    <row r="72" spans="1:13" ht="12.75">
      <c r="A72" s="61"/>
      <c r="B72" s="61"/>
      <c r="C72" s="61"/>
      <c r="D72" s="61"/>
      <c r="E72" s="61"/>
      <c r="F72" s="61"/>
      <c r="G72" s="61"/>
      <c r="H72" s="61"/>
      <c r="I72" s="61"/>
      <c r="J72" s="61"/>
      <c r="K72" s="61"/>
      <c r="L72" s="61"/>
      <c r="M72" s="61"/>
    </row>
    <row r="73" spans="1:13" ht="12.75">
      <c r="A73" s="61"/>
      <c r="B73" s="61"/>
      <c r="C73" s="61"/>
      <c r="D73" s="61"/>
      <c r="E73" s="61"/>
      <c r="F73" s="61"/>
      <c r="G73" s="61"/>
      <c r="H73" s="61"/>
      <c r="I73" s="61"/>
      <c r="J73" s="61"/>
      <c r="K73" s="61"/>
      <c r="L73" s="61"/>
      <c r="M73" s="61"/>
    </row>
    <row r="74" spans="1:13" ht="12.75">
      <c r="A74" s="61"/>
      <c r="B74" s="61"/>
      <c r="C74" s="61"/>
      <c r="D74" s="61"/>
      <c r="E74" s="61"/>
      <c r="F74" s="61"/>
      <c r="G74" s="61"/>
      <c r="H74" s="61"/>
      <c r="I74" s="61"/>
      <c r="J74" s="61"/>
      <c r="K74" s="61"/>
      <c r="L74" s="61"/>
      <c r="M74" s="61"/>
    </row>
    <row r="75" spans="1:13" ht="12.75">
      <c r="A75" s="61"/>
      <c r="B75" s="61"/>
      <c r="C75" s="61"/>
      <c r="D75" s="61"/>
      <c r="E75" s="61"/>
      <c r="F75" s="61"/>
      <c r="G75" s="61"/>
      <c r="H75" s="61"/>
      <c r="I75" s="61"/>
      <c r="J75" s="61"/>
      <c r="K75" s="61"/>
      <c r="L75" s="61"/>
      <c r="M75" s="61"/>
    </row>
    <row r="76" spans="1:13" ht="12.75">
      <c r="A76" s="61"/>
      <c r="B76" s="61"/>
      <c r="C76" s="61"/>
      <c r="D76" s="61"/>
      <c r="E76" s="61"/>
      <c r="F76" s="61"/>
      <c r="G76" s="61"/>
      <c r="H76" s="61"/>
      <c r="I76" s="61"/>
      <c r="J76" s="61"/>
      <c r="K76" s="61"/>
      <c r="L76" s="61"/>
      <c r="M76" s="61"/>
    </row>
    <row r="77" spans="1:13" ht="12.75">
      <c r="A77" s="61"/>
      <c r="B77" s="61"/>
      <c r="C77" s="61"/>
      <c r="D77" s="61"/>
      <c r="E77" s="61"/>
      <c r="F77" s="61"/>
      <c r="G77" s="61"/>
      <c r="H77" s="61"/>
      <c r="I77" s="61"/>
      <c r="J77" s="61"/>
      <c r="K77" s="61"/>
      <c r="L77" s="61"/>
      <c r="M77" s="61"/>
    </row>
    <row r="78" spans="1:13" ht="12.75">
      <c r="A78" s="61"/>
      <c r="B78" s="61"/>
      <c r="C78" s="61"/>
      <c r="D78" s="61"/>
      <c r="E78" s="61"/>
      <c r="F78" s="61"/>
      <c r="G78" s="61"/>
      <c r="H78" s="61"/>
      <c r="I78" s="61"/>
      <c r="J78" s="61"/>
      <c r="K78" s="61"/>
      <c r="L78" s="61"/>
      <c r="M78" s="61"/>
    </row>
    <row r="79" spans="1:13" ht="12.75">
      <c r="A79" s="61"/>
      <c r="B79" s="61"/>
      <c r="C79" s="61"/>
      <c r="D79" s="61"/>
      <c r="E79" s="61"/>
      <c r="F79" s="61"/>
      <c r="G79" s="61"/>
      <c r="H79" s="61"/>
      <c r="I79" s="61"/>
      <c r="J79" s="61"/>
      <c r="K79" s="61"/>
      <c r="L79" s="61"/>
      <c r="M79" s="61"/>
    </row>
    <row r="80" spans="1:13" ht="12.75">
      <c r="A80" s="61"/>
      <c r="B80" s="61"/>
      <c r="C80" s="61"/>
      <c r="D80" s="61"/>
      <c r="E80" s="61"/>
      <c r="F80" s="61"/>
      <c r="G80" s="61"/>
      <c r="H80" s="61"/>
      <c r="I80" s="61"/>
      <c r="J80" s="61"/>
      <c r="K80" s="61"/>
      <c r="L80" s="61"/>
      <c r="M80" s="61"/>
    </row>
  </sheetData>
  <sheetProtection/>
  <mergeCells count="51">
    <mergeCell ref="F9:M9"/>
    <mergeCell ref="F10:M10"/>
    <mergeCell ref="A1:M1"/>
    <mergeCell ref="A2:M2"/>
    <mergeCell ref="A4:M4"/>
    <mergeCell ref="A7:M7"/>
    <mergeCell ref="A3:M3"/>
    <mergeCell ref="F8:M8"/>
    <mergeCell ref="B34:F34"/>
    <mergeCell ref="L34:M34"/>
    <mergeCell ref="F11:M11"/>
    <mergeCell ref="A17:M17"/>
    <mergeCell ref="B19:D19"/>
    <mergeCell ref="L19:M19"/>
    <mergeCell ref="F13:M13"/>
    <mergeCell ref="B25:D25"/>
    <mergeCell ref="L25:M25"/>
    <mergeCell ref="B27:D27"/>
    <mergeCell ref="L28:M28"/>
    <mergeCell ref="A31:M31"/>
    <mergeCell ref="B33:F33"/>
    <mergeCell ref="H33:J33"/>
    <mergeCell ref="L27:M27"/>
    <mergeCell ref="B21:D21"/>
    <mergeCell ref="L21:M21"/>
    <mergeCell ref="B23:D23"/>
    <mergeCell ref="L23:M23"/>
    <mergeCell ref="B41:D41"/>
    <mergeCell ref="L41:M41"/>
    <mergeCell ref="B43:D43"/>
    <mergeCell ref="L43:M43"/>
    <mergeCell ref="B37:M37"/>
    <mergeCell ref="B39:D39"/>
    <mergeCell ref="L39:M39"/>
    <mergeCell ref="L46:M46"/>
    <mergeCell ref="D51:J51"/>
    <mergeCell ref="L51:M51"/>
    <mergeCell ref="D52:J52"/>
    <mergeCell ref="L52:M52"/>
    <mergeCell ref="B45:D45"/>
    <mergeCell ref="L45:M45"/>
    <mergeCell ref="A60:M60"/>
    <mergeCell ref="A62:M62"/>
    <mergeCell ref="A64:M64"/>
    <mergeCell ref="A65:M65"/>
    <mergeCell ref="D53:J53"/>
    <mergeCell ref="L53:M53"/>
    <mergeCell ref="D54:J54"/>
    <mergeCell ref="L54:M54"/>
    <mergeCell ref="A59:M59"/>
    <mergeCell ref="A58:M58"/>
  </mergeCells>
  <dataValidations count="1">
    <dataValidation type="list" allowBlank="1" showInputMessage="1" showErrorMessage="1" sqref="B21:D21 B45:D45 B43:D43 B41:D41 B27:D27 B25:D25 B23:D23">
      <formula1>CCLU</formula1>
    </dataValidation>
  </dataValidations>
  <printOptions/>
  <pageMargins left="0.75" right="0.75" top="1" bottom="1" header="0.5" footer="0.5"/>
  <pageSetup horizontalDpi="600" verticalDpi="600" orientation="portrait" scale="95" r:id="rId2"/>
  <rowBreaks count="1" manualBreakCount="1">
    <brk id="38" max="255" man="1"/>
  </rowBreaks>
  <drawing r:id="rId1"/>
</worksheet>
</file>

<file path=xl/worksheets/sheet3.xml><?xml version="1.0" encoding="utf-8"?>
<worksheet xmlns="http://schemas.openxmlformats.org/spreadsheetml/2006/main" xmlns:r="http://schemas.openxmlformats.org/officeDocument/2006/relationships">
  <sheetPr>
    <tabColor indexed="43"/>
  </sheetPr>
  <dimension ref="A2:P98"/>
  <sheetViews>
    <sheetView tabSelected="1" zoomScalePageLayoutView="0" workbookViewId="0" topLeftCell="A1">
      <selection activeCell="K11" sqref="K11"/>
    </sheetView>
  </sheetViews>
  <sheetFormatPr defaultColWidth="9.140625" defaultRowHeight="12.75"/>
  <cols>
    <col min="1" max="1" width="43.8515625" style="1" customWidth="1"/>
    <col min="2" max="2" width="16.28125" style="3" customWidth="1"/>
    <col min="3" max="3" width="10.7109375" style="1" customWidth="1"/>
    <col min="4" max="4" width="12.57421875" style="1" customWidth="1"/>
    <col min="5" max="5" width="10.28125" style="1" customWidth="1"/>
    <col min="6" max="6" width="10.7109375" style="1" customWidth="1"/>
    <col min="7" max="7" width="10.57421875" style="1" customWidth="1"/>
    <col min="8" max="9" width="14.57421875" style="1" customWidth="1"/>
    <col min="10" max="10" width="12.7109375" style="1" bestFit="1" customWidth="1"/>
    <col min="11" max="12" width="9.8515625" style="1" bestFit="1" customWidth="1"/>
    <col min="13" max="15" width="9.140625" style="1" customWidth="1"/>
    <col min="16" max="16" width="10.8515625" style="1" bestFit="1" customWidth="1"/>
    <col min="17" max="16384" width="9.140625" style="1" customWidth="1"/>
  </cols>
  <sheetData>
    <row r="1" ht="15.75" customHeight="1"/>
    <row r="2" spans="1:8" ht="18">
      <c r="A2" s="268" t="s">
        <v>159</v>
      </c>
      <c r="B2" s="268"/>
      <c r="C2" s="268"/>
      <c r="D2" s="268"/>
      <c r="E2" s="268"/>
      <c r="F2" s="268"/>
      <c r="G2" s="268"/>
      <c r="H2" s="268"/>
    </row>
    <row r="3" spans="1:9" ht="15">
      <c r="A3" s="273" t="s">
        <v>158</v>
      </c>
      <c r="B3" s="273"/>
      <c r="C3" s="273"/>
      <c r="D3" s="273"/>
      <c r="E3" s="273"/>
      <c r="F3" s="273"/>
      <c r="G3" s="273"/>
      <c r="H3" s="273"/>
      <c r="I3" s="273"/>
    </row>
    <row r="4" spans="1:9" s="9" customFormat="1" ht="67.5" customHeight="1">
      <c r="A4" s="7" t="s">
        <v>14</v>
      </c>
      <c r="B4" s="8" t="s">
        <v>15</v>
      </c>
      <c r="C4" s="8" t="s">
        <v>0</v>
      </c>
      <c r="D4" s="8" t="s">
        <v>152</v>
      </c>
      <c r="E4" s="8" t="s">
        <v>16</v>
      </c>
      <c r="F4" s="8" t="s">
        <v>1</v>
      </c>
      <c r="G4" s="8" t="s">
        <v>24</v>
      </c>
      <c r="H4" s="8" t="s">
        <v>25</v>
      </c>
      <c r="I4" s="80" t="s">
        <v>160</v>
      </c>
    </row>
    <row r="5" spans="1:12" ht="18" customHeight="1">
      <c r="A5" s="75" t="s">
        <v>13</v>
      </c>
      <c r="B5" s="76"/>
      <c r="C5" s="76"/>
      <c r="D5" s="76"/>
      <c r="E5" s="76"/>
      <c r="F5" s="76"/>
      <c r="G5" s="77">
        <v>3.1</v>
      </c>
      <c r="H5" s="78"/>
      <c r="I5" s="79">
        <f>6311*1.055</f>
        <v>6658.105</v>
      </c>
      <c r="L5" s="51"/>
    </row>
    <row r="6" spans="1:9" ht="15" customHeight="1">
      <c r="A6" s="63" t="s">
        <v>139</v>
      </c>
      <c r="B6" s="10"/>
      <c r="C6" s="10" t="s">
        <v>53</v>
      </c>
      <c r="D6" s="10"/>
      <c r="E6" s="10"/>
      <c r="F6" s="10"/>
      <c r="G6" s="12"/>
      <c r="H6" s="10"/>
      <c r="I6" s="125">
        <v>0</v>
      </c>
    </row>
    <row r="7" spans="1:9" ht="15" customHeight="1">
      <c r="A7" s="88"/>
      <c r="B7" s="85"/>
      <c r="C7" s="85"/>
      <c r="D7" s="85"/>
      <c r="E7" s="85"/>
      <c r="F7" s="85"/>
      <c r="G7" s="86"/>
      <c r="H7" s="85"/>
      <c r="I7" s="91"/>
    </row>
    <row r="8" spans="1:9" ht="19.5" customHeight="1">
      <c r="A8" s="100" t="s">
        <v>119</v>
      </c>
      <c r="B8" s="87"/>
      <c r="C8" s="87"/>
      <c r="D8" s="87"/>
      <c r="E8" s="87"/>
      <c r="F8" s="87"/>
      <c r="G8" s="87"/>
      <c r="H8" s="87"/>
      <c r="I8" s="124"/>
    </row>
    <row r="9" spans="1:12" ht="15" customHeight="1">
      <c r="A9" s="13" t="s">
        <v>80</v>
      </c>
      <c r="B9" s="14">
        <v>210</v>
      </c>
      <c r="C9" s="15" t="s">
        <v>3</v>
      </c>
      <c r="D9" s="13">
        <v>0.99</v>
      </c>
      <c r="E9" s="16">
        <v>1</v>
      </c>
      <c r="F9" s="17">
        <f>D9*E9</f>
        <v>0.99</v>
      </c>
      <c r="G9" s="18">
        <v>3.50336</v>
      </c>
      <c r="H9" s="17">
        <f>G9/$G$5</f>
        <v>1.1301161290322579</v>
      </c>
      <c r="I9" s="189">
        <f>7054*1.055</f>
        <v>7441.969999999999</v>
      </c>
      <c r="J9" s="120"/>
      <c r="L9" s="188"/>
    </row>
    <row r="10" spans="1:10" ht="15.75" customHeight="1">
      <c r="A10" s="83" t="s">
        <v>136</v>
      </c>
      <c r="B10" s="148" t="s">
        <v>144</v>
      </c>
      <c r="C10" s="15" t="s">
        <v>3</v>
      </c>
      <c r="D10" s="6">
        <v>0.44</v>
      </c>
      <c r="E10" s="43">
        <v>1</v>
      </c>
      <c r="F10" s="44">
        <f>D10*E10</f>
        <v>0.44</v>
      </c>
      <c r="G10" s="45">
        <v>3.70055</v>
      </c>
      <c r="H10" s="44">
        <f>G10/$G$5</f>
        <v>1.1937258064516127</v>
      </c>
      <c r="I10" s="189">
        <f>3314*1.055</f>
        <v>3496.27</v>
      </c>
      <c r="J10" s="51"/>
    </row>
    <row r="11" spans="1:10" ht="15" customHeight="1">
      <c r="A11" s="19" t="s">
        <v>81</v>
      </c>
      <c r="B11" s="20">
        <v>251</v>
      </c>
      <c r="C11" s="15" t="s">
        <v>3</v>
      </c>
      <c r="D11" s="19">
        <v>0.3</v>
      </c>
      <c r="E11" s="16">
        <v>1</v>
      </c>
      <c r="F11" s="17">
        <f>D11*E11</f>
        <v>0.3</v>
      </c>
      <c r="G11" s="18">
        <v>2.79892</v>
      </c>
      <c r="H11" s="17">
        <f>G11/$G$5</f>
        <v>0.9028774193548387</v>
      </c>
      <c r="I11" s="189">
        <f>1710*1.055</f>
        <v>1804.05</v>
      </c>
      <c r="J11" s="51"/>
    </row>
    <row r="12" spans="1:10" ht="15" customHeight="1">
      <c r="A12" s="19" t="s">
        <v>82</v>
      </c>
      <c r="B12" s="20">
        <v>240</v>
      </c>
      <c r="C12" s="15" t="s">
        <v>3</v>
      </c>
      <c r="D12" s="19">
        <v>0.46</v>
      </c>
      <c r="E12" s="16">
        <v>1</v>
      </c>
      <c r="F12" s="17">
        <f>D12*E12</f>
        <v>0.46</v>
      </c>
      <c r="G12" s="21">
        <v>2.80028</v>
      </c>
      <c r="H12" s="17">
        <f>G12/$G$5</f>
        <v>0.903316129032258</v>
      </c>
      <c r="I12" s="189">
        <f>2622*1.055</f>
        <v>2766.21</v>
      </c>
      <c r="J12" s="51"/>
    </row>
    <row r="13" spans="1:10" ht="15" customHeight="1">
      <c r="A13" s="97"/>
      <c r="B13" s="90"/>
      <c r="C13" s="91"/>
      <c r="D13" s="92"/>
      <c r="E13" s="93"/>
      <c r="F13" s="94"/>
      <c r="G13" s="95"/>
      <c r="H13" s="94"/>
      <c r="I13" s="92"/>
      <c r="J13" s="51"/>
    </row>
    <row r="14" spans="1:10" ht="19.5" customHeight="1">
      <c r="A14" s="89" t="s">
        <v>118</v>
      </c>
      <c r="B14" s="96"/>
      <c r="C14" s="96"/>
      <c r="D14" s="96"/>
      <c r="E14" s="96"/>
      <c r="F14" s="96"/>
      <c r="G14" s="96"/>
      <c r="H14" s="96"/>
      <c r="I14" s="123"/>
      <c r="J14" s="51"/>
    </row>
    <row r="15" spans="1:10" ht="15" customHeight="1">
      <c r="A15" s="28" t="s">
        <v>145</v>
      </c>
      <c r="B15" s="22">
        <v>912</v>
      </c>
      <c r="C15" s="15" t="s">
        <v>18</v>
      </c>
      <c r="D15" s="13">
        <v>20.45</v>
      </c>
      <c r="E15" s="16">
        <v>0.65</v>
      </c>
      <c r="F15" s="17">
        <f aca="true" t="shared" si="0" ref="F15:F25">D15*E15</f>
        <v>13.2925</v>
      </c>
      <c r="G15" s="18">
        <v>1.5</v>
      </c>
      <c r="H15" s="17">
        <f aca="true" t="shared" si="1" ref="H15:H25">G15/$G$5</f>
        <v>0.48387096774193544</v>
      </c>
      <c r="I15" s="190">
        <f>(F15*H15*$I$5)/1000</f>
        <v>42.823964860887095</v>
      </c>
      <c r="J15" s="51"/>
    </row>
    <row r="16" spans="1:10" ht="15" customHeight="1">
      <c r="A16" s="13" t="s">
        <v>83</v>
      </c>
      <c r="B16" s="22">
        <v>310</v>
      </c>
      <c r="C16" s="15" t="s">
        <v>6</v>
      </c>
      <c r="D16" s="17">
        <v>0.6</v>
      </c>
      <c r="E16" s="16">
        <v>1</v>
      </c>
      <c r="F16" s="17">
        <f t="shared" si="0"/>
        <v>0.6</v>
      </c>
      <c r="G16" s="18">
        <v>3.99915</v>
      </c>
      <c r="H16" s="17">
        <f t="shared" si="1"/>
        <v>1.2900483870967743</v>
      </c>
      <c r="I16" s="190">
        <f>4886*1.055</f>
        <v>5154.73</v>
      </c>
      <c r="J16" s="51"/>
    </row>
    <row r="17" spans="1:10" ht="15" customHeight="1">
      <c r="A17" s="13" t="s">
        <v>84</v>
      </c>
      <c r="B17" s="22">
        <v>320</v>
      </c>
      <c r="C17" s="15" t="s">
        <v>6</v>
      </c>
      <c r="D17" s="17">
        <v>0.38</v>
      </c>
      <c r="E17" s="16">
        <v>1</v>
      </c>
      <c r="F17" s="17">
        <f t="shared" si="0"/>
        <v>0.38</v>
      </c>
      <c r="G17" s="18">
        <v>4.000479</v>
      </c>
      <c r="H17" s="17">
        <f t="shared" si="1"/>
        <v>1.2904770967741936</v>
      </c>
      <c r="I17" s="190">
        <f>3094*1.055</f>
        <v>3264.1699999999996</v>
      </c>
      <c r="J17" s="51"/>
    </row>
    <row r="18" spans="1:10" ht="15" customHeight="1">
      <c r="A18" s="13" t="s">
        <v>85</v>
      </c>
      <c r="B18" s="23">
        <v>565</v>
      </c>
      <c r="C18" s="15" t="s">
        <v>18</v>
      </c>
      <c r="D18" s="19">
        <v>11.12</v>
      </c>
      <c r="E18" s="16">
        <v>0.75</v>
      </c>
      <c r="F18" s="17">
        <f t="shared" si="0"/>
        <v>8.34</v>
      </c>
      <c r="G18" s="18">
        <v>2</v>
      </c>
      <c r="H18" s="17">
        <f t="shared" si="1"/>
        <v>0.6451612903225806</v>
      </c>
      <c r="I18" s="190">
        <f>(F18*H18*$I$5)/1000</f>
        <v>35.8249004516129</v>
      </c>
      <c r="J18" s="51"/>
    </row>
    <row r="19" spans="1:10" ht="15" customHeight="1">
      <c r="A19" s="13" t="s">
        <v>86</v>
      </c>
      <c r="B19" s="23">
        <v>590</v>
      </c>
      <c r="C19" s="15" t="s">
        <v>18</v>
      </c>
      <c r="D19" s="24">
        <v>8.16</v>
      </c>
      <c r="E19" s="16">
        <v>0.75</v>
      </c>
      <c r="F19" s="17">
        <f t="shared" si="0"/>
        <v>6.12</v>
      </c>
      <c r="G19" s="18">
        <v>1.7</v>
      </c>
      <c r="H19" s="17">
        <f t="shared" si="1"/>
        <v>0.5483870967741935</v>
      </c>
      <c r="I19" s="190">
        <f>(F19*H19*$I$5)/1000</f>
        <v>22.345459490322575</v>
      </c>
      <c r="J19" s="51"/>
    </row>
    <row r="20" spans="1:10" ht="15" customHeight="1">
      <c r="A20" s="13" t="s">
        <v>87</v>
      </c>
      <c r="B20" s="22">
        <v>732</v>
      </c>
      <c r="C20" s="15" t="s">
        <v>18</v>
      </c>
      <c r="D20" s="17">
        <v>11.12</v>
      </c>
      <c r="E20" s="16">
        <v>0.75</v>
      </c>
      <c r="F20" s="17">
        <f t="shared" si="0"/>
        <v>8.34</v>
      </c>
      <c r="G20" s="18">
        <v>1.7</v>
      </c>
      <c r="H20" s="17">
        <f t="shared" si="1"/>
        <v>0.5483870967741935</v>
      </c>
      <c r="I20" s="190">
        <f>29.1*1.055</f>
        <v>30.700499999999998</v>
      </c>
      <c r="J20" s="51"/>
    </row>
    <row r="21" spans="1:10" ht="15" customHeight="1">
      <c r="A21" s="13" t="s">
        <v>88</v>
      </c>
      <c r="B21" s="22">
        <v>944</v>
      </c>
      <c r="C21" s="15" t="s">
        <v>19</v>
      </c>
      <c r="D21" s="17">
        <v>14.03</v>
      </c>
      <c r="E21" s="16">
        <v>0.38</v>
      </c>
      <c r="F21" s="17">
        <f t="shared" si="0"/>
        <v>5.3313999999999995</v>
      </c>
      <c r="G21" s="18">
        <v>1.699919</v>
      </c>
      <c r="H21" s="17">
        <f t="shared" si="1"/>
        <v>0.5483609677419354</v>
      </c>
      <c r="I21" s="190">
        <f>18451*1.055</f>
        <v>19465.805</v>
      </c>
      <c r="J21" s="51"/>
    </row>
    <row r="22" spans="1:16" ht="15" customHeight="1">
      <c r="A22" s="13" t="s">
        <v>89</v>
      </c>
      <c r="B22" s="22">
        <v>945</v>
      </c>
      <c r="C22" s="149" t="s">
        <v>128</v>
      </c>
      <c r="D22" s="13">
        <v>13.99</v>
      </c>
      <c r="E22" s="16">
        <v>0.38</v>
      </c>
      <c r="F22" s="17">
        <f t="shared" si="0"/>
        <v>5.3162</v>
      </c>
      <c r="G22" s="18">
        <v>1.7</v>
      </c>
      <c r="H22" s="17">
        <f t="shared" si="1"/>
        <v>0.5483870967741935</v>
      </c>
      <c r="I22" s="190">
        <f>18399*1.055</f>
        <v>19410.945</v>
      </c>
      <c r="J22" s="51"/>
      <c r="P22" s="51"/>
    </row>
    <row r="23" spans="1:16" ht="15" customHeight="1">
      <c r="A23" s="13" t="s">
        <v>90</v>
      </c>
      <c r="B23" s="25">
        <v>942</v>
      </c>
      <c r="C23" s="15" t="s">
        <v>20</v>
      </c>
      <c r="D23" s="13">
        <v>2.25</v>
      </c>
      <c r="E23" s="16">
        <v>0.7</v>
      </c>
      <c r="F23" s="17">
        <f t="shared" si="0"/>
        <v>1.575</v>
      </c>
      <c r="G23" s="18">
        <v>2.2</v>
      </c>
      <c r="H23" s="17">
        <f t="shared" si="1"/>
        <v>0.7096774193548387</v>
      </c>
      <c r="I23" s="191">
        <f>(F23*H23*$I$5)/1000</f>
        <v>7.442043169354838</v>
      </c>
      <c r="J23" s="51"/>
      <c r="L23" s="51"/>
      <c r="P23" s="51"/>
    </row>
    <row r="24" spans="1:10" ht="15" customHeight="1">
      <c r="A24" s="13" t="s">
        <v>91</v>
      </c>
      <c r="B24" s="23" t="s">
        <v>8</v>
      </c>
      <c r="C24" s="15" t="s">
        <v>9</v>
      </c>
      <c r="D24" s="19">
        <v>0.09</v>
      </c>
      <c r="E24" s="16">
        <v>0.85</v>
      </c>
      <c r="F24" s="17">
        <f t="shared" si="0"/>
        <v>0.0765</v>
      </c>
      <c r="G24" s="18">
        <v>2.3</v>
      </c>
      <c r="H24" s="17">
        <f t="shared" si="1"/>
        <v>0.7419354838709676</v>
      </c>
      <c r="I24" s="190">
        <f>358*1.055</f>
        <v>377.69</v>
      </c>
      <c r="J24" s="51"/>
    </row>
    <row r="25" spans="1:10" ht="15" customHeight="1">
      <c r="A25" s="13" t="s">
        <v>92</v>
      </c>
      <c r="B25" s="23" t="s">
        <v>10</v>
      </c>
      <c r="C25" s="15" t="s">
        <v>18</v>
      </c>
      <c r="D25" s="19">
        <v>3.53</v>
      </c>
      <c r="E25" s="16">
        <v>0.75</v>
      </c>
      <c r="F25" s="17">
        <f t="shared" si="0"/>
        <v>2.6475</v>
      </c>
      <c r="G25" s="18">
        <v>3.1</v>
      </c>
      <c r="H25" s="17">
        <f t="shared" si="1"/>
        <v>1</v>
      </c>
      <c r="I25" s="190">
        <f>16.33*1.055</f>
        <v>17.228149999999996</v>
      </c>
      <c r="J25" s="51"/>
    </row>
    <row r="26" spans="1:10" ht="15" customHeight="1">
      <c r="A26" s="97"/>
      <c r="B26" s="98"/>
      <c r="C26" s="91"/>
      <c r="D26" s="92"/>
      <c r="E26" s="93"/>
      <c r="F26" s="94"/>
      <c r="G26" s="95"/>
      <c r="H26" s="94"/>
      <c r="I26" s="92"/>
      <c r="J26" s="51"/>
    </row>
    <row r="27" spans="1:10" ht="19.5" customHeight="1">
      <c r="A27" s="89" t="s">
        <v>120</v>
      </c>
      <c r="B27" s="96"/>
      <c r="C27" s="96"/>
      <c r="D27" s="96"/>
      <c r="E27" s="96"/>
      <c r="F27" s="96"/>
      <c r="G27" s="96"/>
      <c r="H27" s="96"/>
      <c r="I27" s="123"/>
      <c r="J27" s="51"/>
    </row>
    <row r="28" spans="1:10" ht="15" customHeight="1">
      <c r="A28" s="13" t="s">
        <v>93</v>
      </c>
      <c r="B28" s="23">
        <v>520</v>
      </c>
      <c r="C28" s="26" t="s">
        <v>18</v>
      </c>
      <c r="D28" s="24">
        <v>1.37</v>
      </c>
      <c r="E28" s="27">
        <v>0.8</v>
      </c>
      <c r="F28" s="24">
        <f aca="true" t="shared" si="2" ref="F28:F33">D28*E28</f>
        <v>1.096</v>
      </c>
      <c r="G28" s="21">
        <v>1.7</v>
      </c>
      <c r="H28" s="24">
        <f aca="true" t="shared" si="3" ref="H28:H33">G28/$G$5</f>
        <v>0.5483870967741935</v>
      </c>
      <c r="I28" s="190">
        <f>(F28*H28*$I$5)/1000</f>
        <v>4.001735882580644</v>
      </c>
      <c r="J28" s="51"/>
    </row>
    <row r="29" spans="1:10" ht="15" customHeight="1">
      <c r="A29" s="13" t="s">
        <v>94</v>
      </c>
      <c r="B29" s="23">
        <v>522</v>
      </c>
      <c r="C29" s="26" t="s">
        <v>18</v>
      </c>
      <c r="D29" s="24">
        <v>1.19</v>
      </c>
      <c r="E29" s="27">
        <v>0.8</v>
      </c>
      <c r="F29" s="24">
        <f t="shared" si="2"/>
        <v>0.952</v>
      </c>
      <c r="G29" s="21">
        <v>2.7</v>
      </c>
      <c r="H29" s="24">
        <f t="shared" si="3"/>
        <v>0.8709677419354839</v>
      </c>
      <c r="I29" s="190">
        <f>(F29*H29*$I$5)/1000</f>
        <v>5.520642932903225</v>
      </c>
      <c r="J29" s="51"/>
    </row>
    <row r="30" spans="1:10" ht="15" customHeight="1">
      <c r="A30" s="19" t="s">
        <v>95</v>
      </c>
      <c r="B30" s="22">
        <v>530</v>
      </c>
      <c r="C30" s="26" t="s">
        <v>18</v>
      </c>
      <c r="D30" s="24">
        <v>0.97</v>
      </c>
      <c r="E30" s="27">
        <v>0.8</v>
      </c>
      <c r="F30" s="24">
        <f t="shared" si="2"/>
        <v>0.776</v>
      </c>
      <c r="G30" s="21">
        <v>3.7</v>
      </c>
      <c r="H30" s="24">
        <f t="shared" si="3"/>
        <v>1.1935483870967742</v>
      </c>
      <c r="I30" s="190">
        <f>(F30*H30*$I$5)/1000</f>
        <v>6.1666938954838715</v>
      </c>
      <c r="J30" s="51"/>
    </row>
    <row r="31" spans="1:10" ht="15" customHeight="1">
      <c r="A31" s="13" t="s">
        <v>96</v>
      </c>
      <c r="B31" s="150" t="s">
        <v>146</v>
      </c>
      <c r="C31" s="26" t="s">
        <v>4</v>
      </c>
      <c r="D31" s="24">
        <v>0.48</v>
      </c>
      <c r="E31" s="27">
        <v>1</v>
      </c>
      <c r="F31" s="24">
        <f t="shared" si="2"/>
        <v>0.48</v>
      </c>
      <c r="G31" s="21">
        <v>2.79816</v>
      </c>
      <c r="H31" s="24">
        <f t="shared" si="3"/>
        <v>0.9026322580645162</v>
      </c>
      <c r="I31" s="190">
        <f>2736*1.055</f>
        <v>2886.48</v>
      </c>
      <c r="J31" s="51"/>
    </row>
    <row r="32" spans="1:10" ht="15" customHeight="1">
      <c r="A32" s="13" t="s">
        <v>97</v>
      </c>
      <c r="B32" s="23">
        <v>560</v>
      </c>
      <c r="C32" s="26" t="s">
        <v>18</v>
      </c>
      <c r="D32" s="24">
        <v>0.49</v>
      </c>
      <c r="E32" s="27">
        <v>1</v>
      </c>
      <c r="F32" s="24">
        <f t="shared" si="2"/>
        <v>0.49</v>
      </c>
      <c r="G32" s="21">
        <v>3.7</v>
      </c>
      <c r="H32" s="24">
        <f t="shared" si="3"/>
        <v>1.1935483870967742</v>
      </c>
      <c r="I32" s="190">
        <f>(F32*H32*$I$5)/1000</f>
        <v>3.8939175370967742</v>
      </c>
      <c r="J32" s="51"/>
    </row>
    <row r="33" spans="1:10" ht="15" customHeight="1">
      <c r="A33" s="13" t="s">
        <v>98</v>
      </c>
      <c r="B33" s="23">
        <v>610</v>
      </c>
      <c r="C33" s="26" t="s">
        <v>18</v>
      </c>
      <c r="D33" s="24">
        <v>0.97</v>
      </c>
      <c r="E33" s="27">
        <v>0.8</v>
      </c>
      <c r="F33" s="24">
        <f t="shared" si="2"/>
        <v>0.776</v>
      </c>
      <c r="G33" s="21">
        <v>4</v>
      </c>
      <c r="H33" s="24">
        <f t="shared" si="3"/>
        <v>1.2903225806451613</v>
      </c>
      <c r="I33" s="190">
        <f>(F33*H33*$I$5)/1000</f>
        <v>6.666696103225806</v>
      </c>
      <c r="J33" s="51"/>
    </row>
    <row r="34" spans="1:10" ht="15" customHeight="1">
      <c r="A34" s="97"/>
      <c r="B34" s="98"/>
      <c r="C34" s="91"/>
      <c r="D34" s="94"/>
      <c r="E34" s="93"/>
      <c r="F34" s="94"/>
      <c r="G34" s="95"/>
      <c r="H34" s="94"/>
      <c r="I34" s="121"/>
      <c r="J34" s="51"/>
    </row>
    <row r="35" spans="1:10" ht="19.5" customHeight="1">
      <c r="A35" s="89" t="s">
        <v>121</v>
      </c>
      <c r="B35" s="96"/>
      <c r="C35" s="96"/>
      <c r="D35" s="96"/>
      <c r="E35" s="96"/>
      <c r="F35" s="96"/>
      <c r="G35" s="96"/>
      <c r="H35" s="96"/>
      <c r="I35" s="122"/>
      <c r="J35" s="51"/>
    </row>
    <row r="36" spans="1:10" ht="15" customHeight="1">
      <c r="A36" s="28" t="s">
        <v>117</v>
      </c>
      <c r="B36" s="23">
        <v>931</v>
      </c>
      <c r="C36" s="26" t="s">
        <v>18</v>
      </c>
      <c r="D36" s="24">
        <v>7.8</v>
      </c>
      <c r="E36" s="27">
        <v>0.56</v>
      </c>
      <c r="F36" s="24">
        <f>D36*E36</f>
        <v>4.368</v>
      </c>
      <c r="G36" s="21">
        <v>3.4</v>
      </c>
      <c r="H36" s="24">
        <f>G36/$G$5</f>
        <v>1.096774193548387</v>
      </c>
      <c r="I36" s="190">
        <f>(F36*H36*$I$5)/1000</f>
        <v>31.897048056774192</v>
      </c>
      <c r="J36" s="51"/>
    </row>
    <row r="37" spans="1:10" ht="15" customHeight="1">
      <c r="A37" s="13" t="s">
        <v>99</v>
      </c>
      <c r="B37" s="23">
        <v>932</v>
      </c>
      <c r="C37" s="26" t="s">
        <v>18</v>
      </c>
      <c r="D37" s="24">
        <v>9.77</v>
      </c>
      <c r="E37" s="27">
        <v>0.57</v>
      </c>
      <c r="F37" s="24">
        <f>D37*E37</f>
        <v>5.568899999999999</v>
      </c>
      <c r="G37" s="21">
        <v>2.3</v>
      </c>
      <c r="H37" s="24">
        <f>G37/$G$5</f>
        <v>0.7419354838709676</v>
      </c>
      <c r="I37" s="190">
        <f>(F37*H37*$I$5)/1000</f>
        <v>27.509721983661283</v>
      </c>
      <c r="J37" s="51"/>
    </row>
    <row r="38" spans="1:10" ht="15" customHeight="1">
      <c r="A38" s="13" t="s">
        <v>100</v>
      </c>
      <c r="B38" s="23">
        <v>934</v>
      </c>
      <c r="C38" s="26" t="s">
        <v>18</v>
      </c>
      <c r="D38" s="24">
        <v>32.67</v>
      </c>
      <c r="E38" s="27">
        <v>0.5</v>
      </c>
      <c r="F38" s="24">
        <f>D38*E38</f>
        <v>16.335</v>
      </c>
      <c r="G38" s="21">
        <v>2</v>
      </c>
      <c r="H38" s="24">
        <f>G38/$G$5</f>
        <v>0.6451612903225806</v>
      </c>
      <c r="I38" s="190">
        <f>66.61*1.055</f>
        <v>70.27355</v>
      </c>
      <c r="J38" s="51"/>
    </row>
    <row r="39" spans="1:10" ht="15" customHeight="1">
      <c r="A39" s="19" t="s">
        <v>101</v>
      </c>
      <c r="B39" s="22">
        <v>938</v>
      </c>
      <c r="C39" s="26" t="s">
        <v>18</v>
      </c>
      <c r="D39" s="24">
        <v>83.3</v>
      </c>
      <c r="E39" s="27">
        <v>0.2</v>
      </c>
      <c r="F39" s="24">
        <f>D39*E39</f>
        <v>16.66</v>
      </c>
      <c r="G39" s="21">
        <v>2</v>
      </c>
      <c r="H39" s="24">
        <f>G39/$G$5</f>
        <v>0.6451612903225806</v>
      </c>
      <c r="I39" s="190">
        <f>(F39*H39*$I$5)/1000</f>
        <v>71.56388987096773</v>
      </c>
      <c r="J39" s="51"/>
    </row>
    <row r="40" spans="1:10" ht="15" customHeight="1">
      <c r="A40" s="97"/>
      <c r="B40" s="98"/>
      <c r="C40" s="91"/>
      <c r="D40" s="94"/>
      <c r="E40" s="93"/>
      <c r="F40" s="94"/>
      <c r="G40" s="95"/>
      <c r="H40" s="94"/>
      <c r="I40" s="121"/>
      <c r="J40" s="51"/>
    </row>
    <row r="41" spans="1:10" ht="19.5" customHeight="1">
      <c r="A41" s="89" t="s">
        <v>122</v>
      </c>
      <c r="B41" s="96"/>
      <c r="C41" s="96"/>
      <c r="D41" s="96"/>
      <c r="E41" s="96"/>
      <c r="F41" s="96"/>
      <c r="G41" s="96"/>
      <c r="H41" s="96"/>
      <c r="I41" s="122"/>
      <c r="J41" s="51"/>
    </row>
    <row r="42" spans="1:10" ht="15" customHeight="1">
      <c r="A42" s="28" t="s">
        <v>102</v>
      </c>
      <c r="B42" s="23">
        <v>820</v>
      </c>
      <c r="C42" s="26" t="s">
        <v>20</v>
      </c>
      <c r="D42" s="24">
        <v>3.81</v>
      </c>
      <c r="E42" s="27">
        <v>0.66</v>
      </c>
      <c r="F42" s="24">
        <f aca="true" t="shared" si="4" ref="F42:F51">D42*E42</f>
        <v>2.5146</v>
      </c>
      <c r="G42" s="21">
        <v>2.1</v>
      </c>
      <c r="H42" s="24">
        <f aca="true" t="shared" si="5" ref="H42:H51">G42/$G$5</f>
        <v>0.6774193548387097</v>
      </c>
      <c r="I42" s="190">
        <f aca="true" t="shared" si="6" ref="I42:I51">(F42*H42*$I$5)/1000</f>
        <v>11.341673790096776</v>
      </c>
      <c r="J42" s="51"/>
    </row>
    <row r="43" spans="1:10" ht="15" customHeight="1">
      <c r="A43" s="151" t="s">
        <v>153</v>
      </c>
      <c r="B43" s="23">
        <v>850</v>
      </c>
      <c r="C43" s="26" t="s">
        <v>18</v>
      </c>
      <c r="D43" s="24">
        <v>9.24</v>
      </c>
      <c r="E43" s="27">
        <v>0.62</v>
      </c>
      <c r="F43" s="24">
        <f t="shared" si="4"/>
        <v>5.7288</v>
      </c>
      <c r="G43" s="21">
        <v>2.1</v>
      </c>
      <c r="H43" s="24">
        <f t="shared" si="5"/>
        <v>0.6774193548387097</v>
      </c>
      <c r="I43" s="190">
        <f t="shared" si="6"/>
        <v>25.838773884</v>
      </c>
      <c r="J43" s="51"/>
    </row>
    <row r="44" spans="1:10" ht="15" customHeight="1">
      <c r="A44" s="151" t="s">
        <v>154</v>
      </c>
      <c r="B44" s="23">
        <v>851</v>
      </c>
      <c r="C44" s="26" t="s">
        <v>18</v>
      </c>
      <c r="D44" s="24">
        <v>49.11</v>
      </c>
      <c r="E44" s="27">
        <v>0.49</v>
      </c>
      <c r="F44" s="24">
        <f t="shared" si="4"/>
        <v>24.0639</v>
      </c>
      <c r="G44" s="21">
        <v>1.3</v>
      </c>
      <c r="H44" s="24">
        <f t="shared" si="5"/>
        <v>0.41935483870967744</v>
      </c>
      <c r="I44" s="190">
        <f t="shared" si="6"/>
        <v>67.18902089753226</v>
      </c>
      <c r="J44" s="51"/>
    </row>
    <row r="45" spans="1:10" ht="31.5" customHeight="1">
      <c r="A45" s="30" t="s">
        <v>103</v>
      </c>
      <c r="B45" s="46" t="s">
        <v>147</v>
      </c>
      <c r="C45" s="26" t="s">
        <v>18</v>
      </c>
      <c r="D45" s="47">
        <v>4.52</v>
      </c>
      <c r="E45" s="48">
        <v>0.73</v>
      </c>
      <c r="F45" s="47">
        <f t="shared" si="4"/>
        <v>3.2995999999999994</v>
      </c>
      <c r="G45" s="49">
        <v>2.1</v>
      </c>
      <c r="H45" s="47">
        <f t="shared" si="5"/>
        <v>0.6774193548387097</v>
      </c>
      <c r="I45" s="190">
        <f t="shared" si="6"/>
        <v>14.882282207032256</v>
      </c>
      <c r="J45" s="51"/>
    </row>
    <row r="46" spans="1:10" ht="15" customHeight="1">
      <c r="A46" s="29" t="s">
        <v>104</v>
      </c>
      <c r="B46" s="23">
        <v>816</v>
      </c>
      <c r="C46" s="26" t="s">
        <v>18</v>
      </c>
      <c r="D46" s="24">
        <v>2.68</v>
      </c>
      <c r="E46" s="27">
        <v>0.4</v>
      </c>
      <c r="F46" s="24">
        <f t="shared" si="4"/>
        <v>1.072</v>
      </c>
      <c r="G46" s="21">
        <v>1.7</v>
      </c>
      <c r="H46" s="24">
        <f t="shared" si="5"/>
        <v>0.5483870967741935</v>
      </c>
      <c r="I46" s="190">
        <f t="shared" si="6"/>
        <v>3.9141066296774194</v>
      </c>
      <c r="J46" s="51"/>
    </row>
    <row r="47" spans="1:10" ht="15" customHeight="1">
      <c r="A47" s="28" t="s">
        <v>148</v>
      </c>
      <c r="B47" s="23">
        <v>814</v>
      </c>
      <c r="C47" s="26" t="s">
        <v>18</v>
      </c>
      <c r="D47" s="24">
        <v>6.84</v>
      </c>
      <c r="E47" s="27">
        <v>0.5</v>
      </c>
      <c r="F47" s="24">
        <f t="shared" si="4"/>
        <v>3.42</v>
      </c>
      <c r="G47" s="21">
        <v>1.7</v>
      </c>
      <c r="H47" s="24">
        <f t="shared" si="5"/>
        <v>0.5483870967741935</v>
      </c>
      <c r="I47" s="190">
        <f t="shared" si="6"/>
        <v>12.487168538709675</v>
      </c>
      <c r="J47" s="51"/>
    </row>
    <row r="48" spans="1:10" ht="15" customHeight="1">
      <c r="A48" s="29" t="s">
        <v>105</v>
      </c>
      <c r="B48" s="23">
        <v>890</v>
      </c>
      <c r="C48" s="26" t="s">
        <v>18</v>
      </c>
      <c r="D48" s="24">
        <v>0.52</v>
      </c>
      <c r="E48" s="27">
        <v>0.6</v>
      </c>
      <c r="F48" s="24">
        <f t="shared" si="4"/>
        <v>0.312</v>
      </c>
      <c r="G48" s="21">
        <v>1.7</v>
      </c>
      <c r="H48" s="24">
        <f t="shared" si="5"/>
        <v>0.5483870967741935</v>
      </c>
      <c r="I48" s="190">
        <f t="shared" si="6"/>
        <v>1.1391802877419355</v>
      </c>
      <c r="J48" s="51"/>
    </row>
    <row r="49" spans="1:10" ht="15" customHeight="1">
      <c r="A49" s="31" t="s">
        <v>106</v>
      </c>
      <c r="B49" s="32">
        <v>862</v>
      </c>
      <c r="C49" s="32" t="s">
        <v>18</v>
      </c>
      <c r="D49" s="33">
        <v>2.33</v>
      </c>
      <c r="E49" s="34">
        <v>0.58</v>
      </c>
      <c r="F49" s="35">
        <f t="shared" si="4"/>
        <v>1.3514</v>
      </c>
      <c r="G49" s="21">
        <v>2.1</v>
      </c>
      <c r="H49" s="24">
        <f t="shared" si="5"/>
        <v>0.6774193548387097</v>
      </c>
      <c r="I49" s="190">
        <f t="shared" si="6"/>
        <v>6.09525887216129</v>
      </c>
      <c r="J49" s="51"/>
    </row>
    <row r="50" spans="1:10" ht="15" customHeight="1">
      <c r="A50" s="31" t="s">
        <v>107</v>
      </c>
      <c r="B50" s="32">
        <v>881</v>
      </c>
      <c r="C50" s="32" t="s">
        <v>18</v>
      </c>
      <c r="D50" s="33">
        <v>10.29</v>
      </c>
      <c r="E50" s="34">
        <v>0.51</v>
      </c>
      <c r="F50" s="35">
        <f t="shared" si="4"/>
        <v>5.2479</v>
      </c>
      <c r="G50" s="36">
        <v>1.7</v>
      </c>
      <c r="H50" s="24">
        <f t="shared" si="5"/>
        <v>0.5483870967741935</v>
      </c>
      <c r="I50" s="190">
        <f t="shared" si="6"/>
        <v>19.16123151295161</v>
      </c>
      <c r="J50" s="51"/>
    </row>
    <row r="51" spans="1:10" ht="15" customHeight="1">
      <c r="A51" s="29" t="s">
        <v>108</v>
      </c>
      <c r="B51" s="23">
        <v>841</v>
      </c>
      <c r="C51" s="26" t="s">
        <v>18</v>
      </c>
      <c r="D51" s="24">
        <v>3.75</v>
      </c>
      <c r="E51" s="27">
        <v>0.8</v>
      </c>
      <c r="F51" s="24">
        <f t="shared" si="4"/>
        <v>3</v>
      </c>
      <c r="G51" s="21">
        <v>4</v>
      </c>
      <c r="H51" s="24">
        <f t="shared" si="5"/>
        <v>1.2903225806451613</v>
      </c>
      <c r="I51" s="190">
        <f t="shared" si="6"/>
        <v>25.773309677419356</v>
      </c>
      <c r="J51" s="51"/>
    </row>
    <row r="52" spans="1:10" ht="15" customHeight="1">
      <c r="A52" s="99"/>
      <c r="B52" s="98"/>
      <c r="C52" s="91"/>
      <c r="D52" s="94"/>
      <c r="E52" s="93"/>
      <c r="F52" s="94"/>
      <c r="G52" s="95"/>
      <c r="H52" s="94"/>
      <c r="I52" s="121"/>
      <c r="J52" s="51"/>
    </row>
    <row r="53" spans="1:10" ht="19.5" customHeight="1">
      <c r="A53" s="89" t="s">
        <v>123</v>
      </c>
      <c r="B53" s="96"/>
      <c r="C53" s="96"/>
      <c r="D53" s="96"/>
      <c r="E53" s="96"/>
      <c r="F53" s="96"/>
      <c r="G53" s="96"/>
      <c r="H53" s="96"/>
      <c r="I53" s="122"/>
      <c r="J53" s="51"/>
    </row>
    <row r="54" spans="1:10" ht="15" customHeight="1">
      <c r="A54" s="151" t="s">
        <v>149</v>
      </c>
      <c r="B54" s="150" t="s">
        <v>12</v>
      </c>
      <c r="C54" s="26" t="s">
        <v>18</v>
      </c>
      <c r="D54" s="24">
        <v>1.15</v>
      </c>
      <c r="E54" s="27">
        <v>0.9</v>
      </c>
      <c r="F54" s="24">
        <f aca="true" t="shared" si="7" ref="F54:F61">D54*E54</f>
        <v>1.035</v>
      </c>
      <c r="G54" s="21">
        <v>4</v>
      </c>
      <c r="H54" s="24">
        <f>G54/$G$5</f>
        <v>1.2903225806451613</v>
      </c>
      <c r="I54" s="190">
        <f>(F54*H54*$I$5)/1000</f>
        <v>8.891791838709675</v>
      </c>
      <c r="J54" s="51"/>
    </row>
    <row r="55" spans="1:10" ht="15" customHeight="1">
      <c r="A55" s="151" t="s">
        <v>150</v>
      </c>
      <c r="B55" s="23">
        <v>720</v>
      </c>
      <c r="C55" s="26" t="s">
        <v>18</v>
      </c>
      <c r="D55" s="24">
        <v>3.46</v>
      </c>
      <c r="E55" s="27">
        <v>0.75</v>
      </c>
      <c r="F55" s="24">
        <f t="shared" si="7"/>
        <v>2.5949999999999998</v>
      </c>
      <c r="G55" s="21">
        <v>4</v>
      </c>
      <c r="H55" s="24">
        <f>G55/$G$5</f>
        <v>1.2903225806451613</v>
      </c>
      <c r="I55" s="190">
        <f>(F55*H55*$I$5)/1000</f>
        <v>22.293912870967738</v>
      </c>
      <c r="J55" s="51"/>
    </row>
    <row r="56" spans="1:10" ht="15" customHeight="1">
      <c r="A56" s="99"/>
      <c r="B56" s="98"/>
      <c r="C56" s="91"/>
      <c r="D56" s="94"/>
      <c r="E56" s="93"/>
      <c r="F56" s="94"/>
      <c r="G56" s="95"/>
      <c r="H56" s="94"/>
      <c r="I56" s="121"/>
      <c r="J56" s="51"/>
    </row>
    <row r="57" spans="1:10" ht="19.5" customHeight="1">
      <c r="A57" s="89" t="s">
        <v>124</v>
      </c>
      <c r="B57" s="96"/>
      <c r="C57" s="96"/>
      <c r="D57" s="96"/>
      <c r="E57" s="96"/>
      <c r="F57" s="96"/>
      <c r="G57" s="96"/>
      <c r="H57" s="96"/>
      <c r="I57" s="122"/>
      <c r="J57" s="51"/>
    </row>
    <row r="58" spans="1:10" ht="15" customHeight="1">
      <c r="A58" s="29" t="s">
        <v>109</v>
      </c>
      <c r="B58" s="23" t="s">
        <v>23</v>
      </c>
      <c r="C58" s="26" t="s">
        <v>18</v>
      </c>
      <c r="D58" s="24">
        <v>0.63</v>
      </c>
      <c r="E58" s="27">
        <v>1</v>
      </c>
      <c r="F58" s="24">
        <f t="shared" si="7"/>
        <v>0.63</v>
      </c>
      <c r="G58" s="21">
        <v>4</v>
      </c>
      <c r="H58" s="24">
        <f>G58/$G$5</f>
        <v>1.2903225806451613</v>
      </c>
      <c r="I58" s="190">
        <f>(F58*H58*$I$5)/1000</f>
        <v>5.412395032258064</v>
      </c>
      <c r="J58" s="51"/>
    </row>
    <row r="59" spans="1:10" ht="15" customHeight="1">
      <c r="A59" s="29" t="s">
        <v>110</v>
      </c>
      <c r="B59" s="23">
        <v>130</v>
      </c>
      <c r="C59" s="26" t="s">
        <v>18</v>
      </c>
      <c r="D59" s="24">
        <v>0.4</v>
      </c>
      <c r="E59" s="27">
        <v>1</v>
      </c>
      <c r="F59" s="24">
        <f t="shared" si="7"/>
        <v>0.4</v>
      </c>
      <c r="G59" s="21">
        <v>4</v>
      </c>
      <c r="H59" s="24">
        <f>G59/$G$5</f>
        <v>1.2903225806451613</v>
      </c>
      <c r="I59" s="190">
        <f>(F59*H59*$I$5)/1000</f>
        <v>3.43644129032258</v>
      </c>
      <c r="J59" s="51"/>
    </row>
    <row r="60" spans="1:10" ht="15" customHeight="1">
      <c r="A60" s="29" t="s">
        <v>111</v>
      </c>
      <c r="B60" s="23">
        <v>151</v>
      </c>
      <c r="C60" s="26" t="s">
        <v>18</v>
      </c>
      <c r="D60" s="24">
        <v>0.17</v>
      </c>
      <c r="E60" s="27">
        <v>1</v>
      </c>
      <c r="F60" s="24">
        <f t="shared" si="7"/>
        <v>0.17</v>
      </c>
      <c r="G60" s="21">
        <v>4</v>
      </c>
      <c r="H60" s="24">
        <f>G60/$G$5</f>
        <v>1.2903225806451613</v>
      </c>
      <c r="I60" s="190">
        <f>(F60*H60*$I$5)/1000</f>
        <v>1.4604875483870967</v>
      </c>
      <c r="J60" s="51"/>
    </row>
    <row r="61" spans="1:10" ht="15" customHeight="1">
      <c r="A61" s="13" t="s">
        <v>112</v>
      </c>
      <c r="B61" s="23">
        <v>150</v>
      </c>
      <c r="C61" s="26" t="s">
        <v>18</v>
      </c>
      <c r="D61" s="24">
        <v>0.19</v>
      </c>
      <c r="E61" s="27">
        <v>1</v>
      </c>
      <c r="F61" s="24">
        <f t="shared" si="7"/>
        <v>0.19</v>
      </c>
      <c r="G61" s="21">
        <v>4</v>
      </c>
      <c r="H61" s="24">
        <f>G61/$G$5</f>
        <v>1.2903225806451613</v>
      </c>
      <c r="I61" s="190">
        <f>(F61*H61*$I$5)/1000</f>
        <v>1.6323096129032255</v>
      </c>
      <c r="J61" s="51"/>
    </row>
    <row r="62" spans="1:9" ht="15" customHeight="1">
      <c r="A62"/>
      <c r="B62" s="37"/>
      <c r="C62" s="38"/>
      <c r="D62" s="39"/>
      <c r="E62" s="40"/>
      <c r="F62" s="39"/>
      <c r="G62" s="41"/>
      <c r="H62" s="39"/>
      <c r="I62" s="52"/>
    </row>
    <row r="63" spans="1:9" ht="12.75" customHeight="1">
      <c r="A63" s="4"/>
      <c r="B63" s="37"/>
      <c r="C63" s="38"/>
      <c r="D63" s="39"/>
      <c r="E63" s="40"/>
      <c r="F63" s="39"/>
      <c r="G63" s="41"/>
      <c r="H63" s="39"/>
      <c r="I63" s="4"/>
    </row>
    <row r="64" spans="1:9" ht="12.75" customHeight="1">
      <c r="A64" s="152"/>
      <c r="B64" s="153"/>
      <c r="C64" s="154"/>
      <c r="D64" s="155"/>
      <c r="E64" s="156"/>
      <c r="F64" s="155"/>
      <c r="G64" s="157"/>
      <c r="H64" s="155"/>
      <c r="I64" s="263" t="s">
        <v>161</v>
      </c>
    </row>
    <row r="65" spans="1:9" ht="32.25" customHeight="1">
      <c r="A65" s="158" t="s">
        <v>133</v>
      </c>
      <c r="B65" s="153"/>
      <c r="C65" s="154"/>
      <c r="D65" s="155"/>
      <c r="E65" s="156"/>
      <c r="F65" s="155"/>
      <c r="G65" s="157"/>
      <c r="H65" s="155"/>
      <c r="I65" s="264"/>
    </row>
    <row r="66" spans="1:9" ht="12.75" customHeight="1">
      <c r="A66" s="158"/>
      <c r="B66" s="153"/>
      <c r="C66" s="154"/>
      <c r="D66" s="155"/>
      <c r="E66" s="156"/>
      <c r="F66" s="155"/>
      <c r="G66" s="157"/>
      <c r="H66" s="155"/>
      <c r="I66" s="264"/>
    </row>
    <row r="67" spans="1:9" ht="15" customHeight="1">
      <c r="A67" s="159"/>
      <c r="B67" s="269"/>
      <c r="C67" s="270"/>
      <c r="D67" s="270"/>
      <c r="E67" s="270"/>
      <c r="F67" s="270"/>
      <c r="G67" s="270"/>
      <c r="H67" s="270"/>
      <c r="I67" s="159"/>
    </row>
    <row r="68" spans="1:9" ht="15" customHeight="1">
      <c r="A68" s="160" t="s">
        <v>139</v>
      </c>
      <c r="B68" s="161"/>
      <c r="C68" s="162" t="s">
        <v>53</v>
      </c>
      <c r="D68" s="163"/>
      <c r="E68" s="164"/>
      <c r="F68" s="163"/>
      <c r="G68" s="165"/>
      <c r="H68" s="163"/>
      <c r="I68" s="166"/>
    </row>
    <row r="69" spans="1:11" ht="15" customHeight="1">
      <c r="A69" s="160"/>
      <c r="B69" s="267" t="s">
        <v>2</v>
      </c>
      <c r="C69" s="267"/>
      <c r="D69" s="267"/>
      <c r="E69" s="267"/>
      <c r="F69" s="267"/>
      <c r="G69" s="267"/>
      <c r="H69" s="267"/>
      <c r="I69" s="159"/>
      <c r="K69" s="103"/>
    </row>
    <row r="70" spans="1:12" ht="30" customHeight="1">
      <c r="A70" s="193" t="s">
        <v>58</v>
      </c>
      <c r="B70" s="194" t="s">
        <v>17</v>
      </c>
      <c r="C70" s="177" t="s">
        <v>3</v>
      </c>
      <c r="D70" s="193">
        <v>0.44</v>
      </c>
      <c r="E70" s="195">
        <v>1</v>
      </c>
      <c r="F70" s="196">
        <f>D70*E70</f>
        <v>0.44</v>
      </c>
      <c r="G70" s="197">
        <v>3.70109</v>
      </c>
      <c r="H70" s="196">
        <f>G70/$G$5</f>
        <v>1.1939</v>
      </c>
      <c r="I70" s="198">
        <f>3314*1.055</f>
        <v>3496.27</v>
      </c>
      <c r="J70" s="82"/>
      <c r="K70" s="51"/>
      <c r="L70" s="51"/>
    </row>
    <row r="71" spans="1:13" ht="15" customHeight="1">
      <c r="A71" s="168" t="s">
        <v>59</v>
      </c>
      <c r="B71" s="194">
        <v>251</v>
      </c>
      <c r="C71" s="177" t="s">
        <v>3</v>
      </c>
      <c r="D71" s="168">
        <v>0.3</v>
      </c>
      <c r="E71" s="178">
        <v>1</v>
      </c>
      <c r="F71" s="176">
        <f>D71*E71</f>
        <v>0.3</v>
      </c>
      <c r="G71" s="179">
        <v>2.8003</v>
      </c>
      <c r="H71" s="176">
        <f>G71/$G$5</f>
        <v>0.9033225806451612</v>
      </c>
      <c r="I71" s="191">
        <f>1710*1.055</f>
        <v>1804.05</v>
      </c>
      <c r="J71" s="82"/>
      <c r="K71" s="51"/>
      <c r="L71" s="51"/>
      <c r="M71" s="51"/>
    </row>
    <row r="72" spans="1:12" ht="15" customHeight="1">
      <c r="A72" s="159"/>
      <c r="B72" s="269" t="s">
        <v>5</v>
      </c>
      <c r="C72" s="270"/>
      <c r="D72" s="270"/>
      <c r="E72" s="270"/>
      <c r="F72" s="270"/>
      <c r="G72" s="270"/>
      <c r="H72" s="270"/>
      <c r="I72" s="172"/>
      <c r="J72" s="82"/>
      <c r="K72" s="51"/>
      <c r="L72" s="51"/>
    </row>
    <row r="73" spans="1:12" ht="15" customHeight="1">
      <c r="A73" s="173" t="s">
        <v>60</v>
      </c>
      <c r="B73" s="174">
        <v>912</v>
      </c>
      <c r="C73" s="167" t="s">
        <v>18</v>
      </c>
      <c r="D73" s="173">
        <v>16.77</v>
      </c>
      <c r="E73" s="169">
        <v>0.65</v>
      </c>
      <c r="F73" s="170">
        <f aca="true" t="shared" si="8" ref="F73:F78">D73*E73</f>
        <v>10.900500000000001</v>
      </c>
      <c r="G73" s="171">
        <v>1.3</v>
      </c>
      <c r="H73" s="170">
        <v>0.34</v>
      </c>
      <c r="I73" s="190">
        <f>23.7*1.055</f>
        <v>25.0035</v>
      </c>
      <c r="J73" s="82"/>
      <c r="K73" s="51"/>
      <c r="L73" s="51"/>
    </row>
    <row r="74" spans="1:13" ht="15" customHeight="1">
      <c r="A74" s="173" t="s">
        <v>61</v>
      </c>
      <c r="B74" s="175">
        <v>565</v>
      </c>
      <c r="C74" s="167" t="s">
        <v>18</v>
      </c>
      <c r="D74" s="168">
        <v>9.12</v>
      </c>
      <c r="E74" s="169">
        <v>0.75</v>
      </c>
      <c r="F74" s="170">
        <f t="shared" si="8"/>
        <v>6.84</v>
      </c>
      <c r="G74" s="171">
        <v>1.7</v>
      </c>
      <c r="H74" s="170">
        <v>0.46</v>
      </c>
      <c r="I74" s="190">
        <f>19.83*1.055</f>
        <v>20.92065</v>
      </c>
      <c r="J74" s="82"/>
      <c r="K74" s="51"/>
      <c r="L74" s="51"/>
      <c r="M74" s="73"/>
    </row>
    <row r="75" spans="1:12" ht="15" customHeight="1">
      <c r="A75" s="173" t="s">
        <v>62</v>
      </c>
      <c r="B75" s="175">
        <v>590</v>
      </c>
      <c r="C75" s="167" t="s">
        <v>18</v>
      </c>
      <c r="D75" s="176">
        <v>6.69</v>
      </c>
      <c r="E75" s="169">
        <v>0.75</v>
      </c>
      <c r="F75" s="170">
        <f t="shared" si="8"/>
        <v>5.0175</v>
      </c>
      <c r="G75" s="171">
        <v>1.4</v>
      </c>
      <c r="H75" s="170">
        <v>0.39</v>
      </c>
      <c r="I75" s="190">
        <f>12.37*1.055</f>
        <v>13.050349999999998</v>
      </c>
      <c r="J75" s="82"/>
      <c r="K75" s="51"/>
      <c r="L75" s="51"/>
    </row>
    <row r="76" spans="1:12" ht="15" customHeight="1">
      <c r="A76" s="173" t="s">
        <v>63</v>
      </c>
      <c r="B76" s="174">
        <v>732</v>
      </c>
      <c r="C76" s="167" t="s">
        <v>18</v>
      </c>
      <c r="D76" s="170">
        <v>9.19</v>
      </c>
      <c r="E76" s="169">
        <v>0.75</v>
      </c>
      <c r="F76" s="170">
        <f t="shared" si="8"/>
        <v>6.8925</v>
      </c>
      <c r="G76" s="171">
        <v>1.4</v>
      </c>
      <c r="H76" s="170">
        <v>0.39</v>
      </c>
      <c r="I76" s="190">
        <f>16.99*1.055</f>
        <v>17.924449999999997</v>
      </c>
      <c r="J76" s="82"/>
      <c r="K76" s="51"/>
      <c r="L76" s="51"/>
    </row>
    <row r="77" spans="1:12" ht="15" customHeight="1">
      <c r="A77" s="173" t="s">
        <v>64</v>
      </c>
      <c r="B77" s="175" t="s">
        <v>8</v>
      </c>
      <c r="C77" s="167" t="s">
        <v>9</v>
      </c>
      <c r="D77" s="168">
        <v>0.07</v>
      </c>
      <c r="E77" s="169">
        <v>0.85</v>
      </c>
      <c r="F77" s="170">
        <f t="shared" si="8"/>
        <v>0.059500000000000004</v>
      </c>
      <c r="G77" s="171">
        <v>2</v>
      </c>
      <c r="H77" s="170">
        <v>0.53</v>
      </c>
      <c r="I77" s="190">
        <f>209.18*1.055</f>
        <v>220.6849</v>
      </c>
      <c r="J77" s="82"/>
      <c r="K77" s="51"/>
      <c r="L77" s="51"/>
    </row>
    <row r="78" spans="1:12" ht="15" customHeight="1">
      <c r="A78" s="173" t="s">
        <v>65</v>
      </c>
      <c r="B78" s="175" t="s">
        <v>10</v>
      </c>
      <c r="C78" s="167" t="s">
        <v>18</v>
      </c>
      <c r="D78" s="168">
        <v>2.83</v>
      </c>
      <c r="E78" s="169">
        <v>0.75</v>
      </c>
      <c r="F78" s="170">
        <f t="shared" si="8"/>
        <v>2.1225</v>
      </c>
      <c r="G78" s="171">
        <v>2.6</v>
      </c>
      <c r="H78" s="170">
        <v>0.71</v>
      </c>
      <c r="I78" s="190">
        <f>9.54*1.055</f>
        <v>10.064699999999998</v>
      </c>
      <c r="J78" s="82"/>
      <c r="K78" s="51"/>
      <c r="L78" s="51"/>
    </row>
    <row r="79" spans="1:12" ht="15" customHeight="1">
      <c r="A79" s="159"/>
      <c r="B79" s="271" t="s">
        <v>21</v>
      </c>
      <c r="C79" s="272"/>
      <c r="D79" s="272"/>
      <c r="E79" s="272"/>
      <c r="F79" s="272"/>
      <c r="G79" s="272"/>
      <c r="H79" s="272"/>
      <c r="I79" s="192"/>
      <c r="J79" s="82"/>
      <c r="K79" s="51"/>
      <c r="L79" s="51"/>
    </row>
    <row r="80" spans="1:12" ht="15" customHeight="1">
      <c r="A80" s="173" t="s">
        <v>66</v>
      </c>
      <c r="B80" s="175">
        <v>931</v>
      </c>
      <c r="C80" s="177" t="s">
        <v>18</v>
      </c>
      <c r="D80" s="176">
        <v>6.4</v>
      </c>
      <c r="E80" s="178">
        <v>0.56</v>
      </c>
      <c r="F80" s="176">
        <f>D80*E80</f>
        <v>3.5840000000000005</v>
      </c>
      <c r="G80" s="179">
        <v>2.4</v>
      </c>
      <c r="H80" s="176">
        <v>0.64</v>
      </c>
      <c r="I80" s="190">
        <f>14.54*1.055</f>
        <v>15.339699999999999</v>
      </c>
      <c r="J80" s="82"/>
      <c r="K80" s="51"/>
      <c r="L80" s="51"/>
    </row>
    <row r="81" spans="1:12" ht="15" customHeight="1">
      <c r="A81" s="173" t="s">
        <v>67</v>
      </c>
      <c r="B81" s="175">
        <v>932</v>
      </c>
      <c r="C81" s="177" t="s">
        <v>18</v>
      </c>
      <c r="D81" s="176">
        <v>8.01</v>
      </c>
      <c r="E81" s="178">
        <v>0.57</v>
      </c>
      <c r="F81" s="176">
        <f>D81*E81</f>
        <v>4.5657</v>
      </c>
      <c r="G81" s="179">
        <v>1.6</v>
      </c>
      <c r="H81" s="176">
        <v>0.44</v>
      </c>
      <c r="I81" s="190">
        <f>12.54*1.055</f>
        <v>13.229699999999998</v>
      </c>
      <c r="J81" s="82"/>
      <c r="K81" s="51"/>
      <c r="L81" s="51"/>
    </row>
    <row r="82" spans="1:12" ht="15" customHeight="1">
      <c r="A82" s="173" t="s">
        <v>68</v>
      </c>
      <c r="B82" s="175">
        <v>934</v>
      </c>
      <c r="C82" s="177" t="s">
        <v>18</v>
      </c>
      <c r="D82" s="176">
        <v>26.79</v>
      </c>
      <c r="E82" s="178">
        <v>0.5</v>
      </c>
      <c r="F82" s="176">
        <f>D82*E82</f>
        <v>13.395</v>
      </c>
      <c r="G82" s="179">
        <v>1.4</v>
      </c>
      <c r="H82" s="176">
        <v>0.38</v>
      </c>
      <c r="I82" s="190">
        <f>31.99*1.055</f>
        <v>33.749449999999996</v>
      </c>
      <c r="J82" s="82"/>
      <c r="K82" s="51"/>
      <c r="L82" s="51"/>
    </row>
    <row r="83" spans="1:12" ht="15" customHeight="1">
      <c r="A83" s="159"/>
      <c r="B83" s="265" t="s">
        <v>22</v>
      </c>
      <c r="C83" s="266"/>
      <c r="D83" s="266"/>
      <c r="E83" s="266"/>
      <c r="F83" s="266"/>
      <c r="G83" s="266"/>
      <c r="H83" s="266"/>
      <c r="I83" s="192"/>
      <c r="J83" s="82"/>
      <c r="K83" s="51"/>
      <c r="L83" s="51"/>
    </row>
    <row r="84" spans="1:12" ht="15" customHeight="1">
      <c r="A84" s="173" t="s">
        <v>69</v>
      </c>
      <c r="B84" s="175">
        <v>820</v>
      </c>
      <c r="C84" s="177" t="s">
        <v>20</v>
      </c>
      <c r="D84" s="176">
        <v>3.12</v>
      </c>
      <c r="E84" s="178">
        <v>0.66</v>
      </c>
      <c r="F84" s="176">
        <f>D84*E84</f>
        <v>2.0592</v>
      </c>
      <c r="G84" s="179">
        <v>1.5</v>
      </c>
      <c r="H84" s="176">
        <v>0.4</v>
      </c>
      <c r="I84" s="190">
        <f>5.17*1.055</f>
        <v>5.45435</v>
      </c>
      <c r="J84" s="82"/>
      <c r="K84" s="51"/>
      <c r="L84" s="51"/>
    </row>
    <row r="85" spans="1:12" ht="15" customHeight="1">
      <c r="A85" s="180" t="s">
        <v>70</v>
      </c>
      <c r="B85" s="175">
        <v>850</v>
      </c>
      <c r="C85" s="177" t="s">
        <v>18</v>
      </c>
      <c r="D85" s="176">
        <v>7.58</v>
      </c>
      <c r="E85" s="178">
        <v>0.62</v>
      </c>
      <c r="F85" s="176">
        <f>D85*E85</f>
        <v>4.6996</v>
      </c>
      <c r="G85" s="179">
        <v>1.5</v>
      </c>
      <c r="H85" s="176">
        <v>0.4</v>
      </c>
      <c r="I85" s="190">
        <f>11.78*1.055</f>
        <v>12.4279</v>
      </c>
      <c r="J85" s="82"/>
      <c r="K85" s="51"/>
      <c r="L85" s="51"/>
    </row>
    <row r="86" spans="1:12" ht="15" customHeight="1">
      <c r="A86" s="181" t="s">
        <v>71</v>
      </c>
      <c r="B86" s="182">
        <v>881</v>
      </c>
      <c r="C86" s="182" t="s">
        <v>18</v>
      </c>
      <c r="D86" s="183">
        <v>8.44</v>
      </c>
      <c r="E86" s="184">
        <v>0.51</v>
      </c>
      <c r="F86" s="185">
        <f>D86*E86</f>
        <v>4.3044</v>
      </c>
      <c r="G86" s="186">
        <v>1.2</v>
      </c>
      <c r="H86" s="176">
        <v>0.32</v>
      </c>
      <c r="I86" s="190">
        <f>8.73*1.055</f>
        <v>9.21015</v>
      </c>
      <c r="J86" s="82"/>
      <c r="K86" s="51"/>
      <c r="L86" s="51"/>
    </row>
    <row r="87" spans="1:12" ht="15" customHeight="1">
      <c r="A87" s="159"/>
      <c r="B87" s="269" t="s">
        <v>7</v>
      </c>
      <c r="C87" s="270"/>
      <c r="D87" s="270"/>
      <c r="E87" s="270"/>
      <c r="F87" s="270"/>
      <c r="G87" s="270"/>
      <c r="H87" s="270"/>
      <c r="I87" s="192"/>
      <c r="J87" s="82"/>
      <c r="K87" s="51"/>
      <c r="L87" s="51"/>
    </row>
    <row r="88" spans="1:12" ht="15" customHeight="1">
      <c r="A88" s="180" t="s">
        <v>72</v>
      </c>
      <c r="B88" s="175" t="s">
        <v>12</v>
      </c>
      <c r="C88" s="177" t="s">
        <v>18</v>
      </c>
      <c r="D88" s="176">
        <v>0.86</v>
      </c>
      <c r="E88" s="178">
        <v>0.9</v>
      </c>
      <c r="F88" s="176">
        <f>D88*E88</f>
        <v>0.774</v>
      </c>
      <c r="G88" s="179">
        <v>2.4</v>
      </c>
      <c r="H88" s="176">
        <v>0.65</v>
      </c>
      <c r="I88" s="190">
        <f>3.18*1.055</f>
        <v>3.3548999999999998</v>
      </c>
      <c r="J88" s="82"/>
      <c r="K88" s="51"/>
      <c r="L88" s="51"/>
    </row>
    <row r="89" spans="1:12" ht="15" customHeight="1">
      <c r="A89" s="180" t="s">
        <v>73</v>
      </c>
      <c r="B89" s="175">
        <v>720</v>
      </c>
      <c r="C89" s="177" t="s">
        <v>18</v>
      </c>
      <c r="D89" s="176">
        <v>2.6</v>
      </c>
      <c r="E89" s="178">
        <v>0.75</v>
      </c>
      <c r="F89" s="176">
        <f>D89*E89</f>
        <v>1.9500000000000002</v>
      </c>
      <c r="G89" s="179">
        <v>2.4</v>
      </c>
      <c r="H89" s="176">
        <v>0.65</v>
      </c>
      <c r="I89" s="190">
        <f>7.97*1.055</f>
        <v>8.408349999999999</v>
      </c>
      <c r="J89" s="82"/>
      <c r="K89" s="51"/>
      <c r="L89" s="51"/>
    </row>
    <row r="90" spans="1:9" ht="12.75" customHeight="1">
      <c r="A90" s="4"/>
      <c r="B90" s="5"/>
      <c r="C90" s="4"/>
      <c r="D90" s="4"/>
      <c r="E90" s="4"/>
      <c r="F90" s="4"/>
      <c r="G90" s="4"/>
      <c r="H90" s="4"/>
      <c r="I90" s="4"/>
    </row>
    <row r="91" spans="1:2" ht="12.75" customHeight="1">
      <c r="A91" s="50" t="s">
        <v>11</v>
      </c>
      <c r="B91" s="11"/>
    </row>
    <row r="92" spans="1:8" ht="12.75" customHeight="1">
      <c r="A92" s="42" t="s">
        <v>26</v>
      </c>
      <c r="G92" s="2"/>
      <c r="H92" s="2"/>
    </row>
    <row r="93" ht="13.5">
      <c r="A93" s="42" t="s">
        <v>27</v>
      </c>
    </row>
    <row r="94" ht="13.5">
      <c r="A94" s="42" t="s">
        <v>28</v>
      </c>
    </row>
    <row r="95" ht="13.5">
      <c r="A95" s="42" t="s">
        <v>29</v>
      </c>
    </row>
    <row r="96" ht="13.5">
      <c r="A96" s="42" t="s">
        <v>30</v>
      </c>
    </row>
    <row r="97" spans="1:5" ht="24.75" customHeight="1" hidden="1">
      <c r="A97" s="101" t="s">
        <v>125</v>
      </c>
      <c r="B97" s="102"/>
      <c r="C97" s="81"/>
      <c r="D97" s="261"/>
      <c r="E97" s="262"/>
    </row>
    <row r="98" ht="13.5">
      <c r="A98" s="74"/>
    </row>
  </sheetData>
  <sheetProtection password="ED44" sheet="1" formatCells="0" formatColumns="0" formatRows="0" insertColumns="0" insertRows="0" deleteColumns="0" deleteRows="0" sort="0"/>
  <mergeCells count="10">
    <mergeCell ref="D97:E97"/>
    <mergeCell ref="I64:I66"/>
    <mergeCell ref="B83:H83"/>
    <mergeCell ref="B69:H69"/>
    <mergeCell ref="A2:H2"/>
    <mergeCell ref="B87:H87"/>
    <mergeCell ref="B67:H67"/>
    <mergeCell ref="B72:H72"/>
    <mergeCell ref="B79:H79"/>
    <mergeCell ref="A3:I3"/>
  </mergeCells>
  <printOptions/>
  <pageMargins left="0.5" right="0.5" top="1" bottom="1" header="0" footer="0"/>
  <pageSetup horizontalDpi="600" verticalDpi="600" orientation="landscape" scale="80" r:id="rId1"/>
</worksheet>
</file>

<file path=xl/worksheets/sheet4.xml><?xml version="1.0" encoding="utf-8"?>
<worksheet xmlns="http://schemas.openxmlformats.org/spreadsheetml/2006/main" xmlns:r="http://schemas.openxmlformats.org/officeDocument/2006/relationships">
  <sheetPr>
    <tabColor indexed="43"/>
  </sheetPr>
  <dimension ref="A1:B1"/>
  <sheetViews>
    <sheetView zoomScalePageLayoutView="0" workbookViewId="0" topLeftCell="A1">
      <selection activeCell="A1" sqref="A1"/>
    </sheetView>
  </sheetViews>
  <sheetFormatPr defaultColWidth="9.140625" defaultRowHeight="12.75"/>
  <sheetData>
    <row r="1" spans="1:2" ht="409.5">
      <c r="A1" s="187" t="s">
        <v>157</v>
      </c>
      <c r="B1">
        <v>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Mirai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NEHA</dc:creator>
  <cp:keywords/>
  <dc:description/>
  <cp:lastModifiedBy>Sarady Long</cp:lastModifiedBy>
  <cp:lastPrinted>2021-10-27T17:00:36Z</cp:lastPrinted>
  <dcterms:created xsi:type="dcterms:W3CDTF">2007-01-17T19:58:06Z</dcterms:created>
  <dcterms:modified xsi:type="dcterms:W3CDTF">2022-01-12T21:43:15Z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bLiveLinkDefaultFiles">
    <vt:lpwstr>8a322d57-f15c-47be-91be-d16c266bb5ba</vt:lpwstr>
  </property>
</Properties>
</file>